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5" yWindow="285" windowWidth="20730" windowHeight="11715" tabRatio="796" activeTab="9"/>
  </bookViews>
  <sheets>
    <sheet name="data'11" sheetId="6" r:id="rId1"/>
    <sheet name="data2011" sheetId="7" r:id="rId2"/>
    <sheet name="chart2011a" sheetId="8" r:id="rId3"/>
    <sheet name="Chart2011" sheetId="14" r:id="rId4"/>
    <sheet name="data'12" sheetId="3" r:id="rId5"/>
    <sheet name="data2012" sheetId="4" r:id="rId6"/>
    <sheet name="chart2012a" sheetId="5" r:id="rId7"/>
    <sheet name="Chart2012" sheetId="16" r:id="rId8"/>
    <sheet name="data'15" sheetId="10" r:id="rId9"/>
    <sheet name="data2015" sheetId="11" r:id="rId10"/>
    <sheet name="chart2015a" sheetId="12" r:id="rId11"/>
    <sheet name="Chart2015" sheetId="20" r:id="rId12"/>
    <sheet name="Bar Chart a" sheetId="9" r:id="rId13"/>
    <sheet name="Bar Chart Volume" sheetId="29" r:id="rId14"/>
    <sheet name="Bar Chart a ExportWater" sheetId="25" r:id="rId15"/>
    <sheet name="Bar Chart ExportWater Volume" sheetId="31" r:id="rId16"/>
    <sheet name="Bar Chart ExportWater" sheetId="27" r:id="rId17"/>
  </sheets>
  <externalReferences>
    <externalReference r:id="rId18"/>
    <externalReference r:id="rId19"/>
    <externalReference r:id="rId20"/>
  </externalReferences>
  <definedNames>
    <definedName name="_xlnm.Print_Area" localSheetId="2">chart2011a!$A$1:$T$44</definedName>
    <definedName name="_xlnm.Print_Area" localSheetId="6">chart2012a!$A$1:$S$18</definedName>
    <definedName name="_xlnm.Print_Area" localSheetId="10">chart2015a!$A$1:$R$19</definedName>
    <definedName name="_xlnm.Print_Area" localSheetId="1">data2011!$A$1:$Y$389</definedName>
    <definedName name="_xlnm.Print_Area" localSheetId="5">data2012!$A$1:$Y$389</definedName>
    <definedName name="_xlnm.Print_Area" localSheetId="9">data2015!$A$1:$Y$389</definedName>
  </definedNames>
  <calcPr calcId="145621"/>
</workbook>
</file>

<file path=xl/calcChain.xml><?xml version="1.0" encoding="utf-8"?>
<calcChain xmlns="http://schemas.openxmlformats.org/spreadsheetml/2006/main">
  <c r="L374" i="4" l="1"/>
  <c r="L375" i="4" s="1"/>
  <c r="L373" i="7"/>
  <c r="L374" i="7" s="1"/>
  <c r="M373" i="7"/>
  <c r="M374" i="7" s="1"/>
  <c r="Q5" i="9" l="1"/>
  <c r="Q6" i="9"/>
  <c r="Q7" i="9"/>
  <c r="Q8" i="9"/>
  <c r="Q4" i="9"/>
  <c r="O68" i="7" l="1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67" i="7"/>
  <c r="Y67" i="7"/>
  <c r="G370" i="6"/>
  <c r="G371" i="6" s="1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67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9" i="7"/>
  <c r="Q8" i="7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8" i="4"/>
  <c r="AC8" i="11" l="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C275" i="11"/>
  <c r="AC276" i="11"/>
  <c r="AC277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AC292" i="11"/>
  <c r="AC293" i="11"/>
  <c r="AC294" i="11"/>
  <c r="AC295" i="11"/>
  <c r="AC296" i="11"/>
  <c r="AC297" i="11"/>
  <c r="AC298" i="11"/>
  <c r="AC299" i="11"/>
  <c r="AC300" i="11"/>
  <c r="AC301" i="11"/>
  <c r="AC302" i="11"/>
  <c r="AC303" i="11"/>
  <c r="AC304" i="11"/>
  <c r="AC305" i="11"/>
  <c r="AC306" i="11"/>
  <c r="AC307" i="11"/>
  <c r="AC308" i="11"/>
  <c r="AC309" i="11"/>
  <c r="AC310" i="11"/>
  <c r="AC311" i="11"/>
  <c r="AC312" i="11"/>
  <c r="AC313" i="11"/>
  <c r="AC314" i="11"/>
  <c r="AC315" i="11"/>
  <c r="AC316" i="11"/>
  <c r="AC317" i="11"/>
  <c r="AC318" i="11"/>
  <c r="AC319" i="11"/>
  <c r="AC320" i="11"/>
  <c r="AC321" i="11"/>
  <c r="AC322" i="11"/>
  <c r="AC323" i="11"/>
  <c r="AC324" i="11"/>
  <c r="AC325" i="11"/>
  <c r="AC326" i="11"/>
  <c r="AC327" i="11"/>
  <c r="AC328" i="11"/>
  <c r="AC329" i="11"/>
  <c r="AC330" i="11"/>
  <c r="AC331" i="11"/>
  <c r="AC332" i="11"/>
  <c r="AC333" i="11"/>
  <c r="AC334" i="11"/>
  <c r="AC335" i="11"/>
  <c r="AC336" i="11"/>
  <c r="AC337" i="11"/>
  <c r="AC338" i="11"/>
  <c r="AC339" i="11"/>
  <c r="AC340" i="11"/>
  <c r="AC341" i="11"/>
  <c r="AC342" i="11"/>
  <c r="AC343" i="11"/>
  <c r="AC344" i="11"/>
  <c r="AC345" i="11"/>
  <c r="AC346" i="11"/>
  <c r="AC347" i="11"/>
  <c r="AC348" i="11"/>
  <c r="AC349" i="11"/>
  <c r="AC350" i="11"/>
  <c r="AC351" i="11"/>
  <c r="AC352" i="11"/>
  <c r="AC353" i="11"/>
  <c r="AC354" i="11"/>
  <c r="AC355" i="11"/>
  <c r="AC356" i="11"/>
  <c r="AC357" i="11"/>
  <c r="AC358" i="11"/>
  <c r="AC359" i="11"/>
  <c r="AC360" i="11"/>
  <c r="AC361" i="11"/>
  <c r="AC362" i="11"/>
  <c r="AC363" i="11"/>
  <c r="AC364" i="11"/>
  <c r="AC365" i="11"/>
  <c r="AC366" i="11"/>
  <c r="AC367" i="11"/>
  <c r="AC368" i="11"/>
  <c r="AC369" i="11"/>
  <c r="AC370" i="11"/>
  <c r="AC371" i="11"/>
  <c r="AC372" i="11"/>
  <c r="X375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7" l="1"/>
  <c r="Q374" i="7" s="1"/>
  <c r="Z373" i="7" l="1"/>
  <c r="Z374" i="7" s="1"/>
  <c r="AA373" i="7"/>
  <c r="AA374" i="7" s="1"/>
  <c r="Z374" i="4"/>
  <c r="Z375" i="4" s="1"/>
  <c r="AA374" i="4"/>
  <c r="AA375" i="4" s="1"/>
  <c r="Z374" i="11"/>
  <c r="Z375" i="11" s="1"/>
  <c r="AA374" i="11"/>
  <c r="AA375" i="11" s="1"/>
  <c r="Q9" i="9" l="1"/>
  <c r="S374" i="11" l="1"/>
  <c r="S375" i="11" s="1"/>
  <c r="R374" i="11"/>
  <c r="R375" i="11" s="1"/>
  <c r="X373" i="11"/>
  <c r="U372" i="11"/>
  <c r="I372" i="11" s="1"/>
  <c r="T372" i="11"/>
  <c r="X372" i="11" s="1"/>
  <c r="N372" i="11"/>
  <c r="G372" i="11"/>
  <c r="F372" i="11"/>
  <c r="U371" i="11"/>
  <c r="T371" i="11"/>
  <c r="N371" i="11"/>
  <c r="I371" i="11"/>
  <c r="U370" i="11"/>
  <c r="X370" i="11" s="1"/>
  <c r="T370" i="11"/>
  <c r="F370" i="11" s="1"/>
  <c r="N370" i="11"/>
  <c r="G370" i="11"/>
  <c r="X369" i="11"/>
  <c r="U369" i="11"/>
  <c r="T369" i="11"/>
  <c r="G369" i="11" s="1"/>
  <c r="N369" i="11"/>
  <c r="I369" i="11"/>
  <c r="F369" i="11"/>
  <c r="U368" i="11"/>
  <c r="I368" i="11" s="1"/>
  <c r="T368" i="11"/>
  <c r="N368" i="11"/>
  <c r="G368" i="11"/>
  <c r="F368" i="11"/>
  <c r="U367" i="11"/>
  <c r="T367" i="11"/>
  <c r="N367" i="11"/>
  <c r="I367" i="11"/>
  <c r="U366" i="11"/>
  <c r="T366" i="11"/>
  <c r="F366" i="11" s="1"/>
  <c r="N366" i="11"/>
  <c r="G366" i="11"/>
  <c r="X365" i="11"/>
  <c r="U365" i="11"/>
  <c r="T365" i="11"/>
  <c r="G365" i="11" s="1"/>
  <c r="N365" i="11"/>
  <c r="I365" i="11"/>
  <c r="F365" i="11"/>
  <c r="U364" i="11"/>
  <c r="I364" i="11" s="1"/>
  <c r="T364" i="11"/>
  <c r="N364" i="11"/>
  <c r="G364" i="11"/>
  <c r="F364" i="11"/>
  <c r="U363" i="11"/>
  <c r="T363" i="11"/>
  <c r="N363" i="11"/>
  <c r="I363" i="11"/>
  <c r="U362" i="11"/>
  <c r="T362" i="11"/>
  <c r="F362" i="11" s="1"/>
  <c r="N362" i="11"/>
  <c r="G362" i="11"/>
  <c r="X361" i="11"/>
  <c r="U361" i="11"/>
  <c r="T361" i="11"/>
  <c r="G361" i="11" s="1"/>
  <c r="N361" i="11"/>
  <c r="I361" i="11"/>
  <c r="F361" i="11"/>
  <c r="U360" i="11"/>
  <c r="I360" i="11" s="1"/>
  <c r="T360" i="11"/>
  <c r="N360" i="11"/>
  <c r="G360" i="11"/>
  <c r="F360" i="11"/>
  <c r="U359" i="11"/>
  <c r="T359" i="11"/>
  <c r="N359" i="11"/>
  <c r="I359" i="11"/>
  <c r="U358" i="11"/>
  <c r="T358" i="11"/>
  <c r="F358" i="11" s="1"/>
  <c r="N358" i="11"/>
  <c r="G358" i="11"/>
  <c r="X357" i="11"/>
  <c r="U357" i="11"/>
  <c r="T357" i="11"/>
  <c r="G357" i="11" s="1"/>
  <c r="N357" i="11"/>
  <c r="I357" i="11"/>
  <c r="F357" i="11"/>
  <c r="U356" i="11"/>
  <c r="I356" i="11" s="1"/>
  <c r="T356" i="11"/>
  <c r="N356" i="11"/>
  <c r="G356" i="11"/>
  <c r="F356" i="11"/>
  <c r="U355" i="11"/>
  <c r="T355" i="11"/>
  <c r="F355" i="11" s="1"/>
  <c r="N355" i="11"/>
  <c r="I355" i="11"/>
  <c r="U354" i="11"/>
  <c r="T354" i="11"/>
  <c r="F354" i="11" s="1"/>
  <c r="N354" i="11"/>
  <c r="G354" i="11"/>
  <c r="U353" i="11"/>
  <c r="T353" i="11"/>
  <c r="N353" i="11"/>
  <c r="I353" i="11"/>
  <c r="U352" i="11"/>
  <c r="T352" i="11"/>
  <c r="N352" i="11"/>
  <c r="G352" i="11"/>
  <c r="F352" i="11"/>
  <c r="U351" i="11"/>
  <c r="T351" i="11"/>
  <c r="N351" i="11"/>
  <c r="I351" i="11"/>
  <c r="G351" i="11"/>
  <c r="X350" i="11"/>
  <c r="U350" i="11"/>
  <c r="T350" i="11"/>
  <c r="F350" i="11" s="1"/>
  <c r="N350" i="11"/>
  <c r="I350" i="11"/>
  <c r="G350" i="11"/>
  <c r="X349" i="11"/>
  <c r="U349" i="11"/>
  <c r="T349" i="11"/>
  <c r="N349" i="11"/>
  <c r="I349" i="11"/>
  <c r="G349" i="11"/>
  <c r="F349" i="11"/>
  <c r="U348" i="11"/>
  <c r="T348" i="11"/>
  <c r="N348" i="11"/>
  <c r="G348" i="11"/>
  <c r="F348" i="11"/>
  <c r="U347" i="11"/>
  <c r="T347" i="11"/>
  <c r="N347" i="11"/>
  <c r="I347" i="11"/>
  <c r="G347" i="11"/>
  <c r="F347" i="11"/>
  <c r="U346" i="11"/>
  <c r="T346" i="11"/>
  <c r="N346" i="11"/>
  <c r="G346" i="11"/>
  <c r="F346" i="11"/>
  <c r="X345" i="11"/>
  <c r="U345" i="11"/>
  <c r="T345" i="11"/>
  <c r="N345" i="11"/>
  <c r="I345" i="11"/>
  <c r="G345" i="11"/>
  <c r="F345" i="11"/>
  <c r="X344" i="11"/>
  <c r="U344" i="11"/>
  <c r="T344" i="11"/>
  <c r="F344" i="11" s="1"/>
  <c r="N344" i="11"/>
  <c r="I344" i="11"/>
  <c r="G344" i="11"/>
  <c r="U343" i="11"/>
  <c r="T343" i="11"/>
  <c r="F343" i="11" s="1"/>
  <c r="N343" i="11"/>
  <c r="I343" i="11"/>
  <c r="G343" i="11"/>
  <c r="U342" i="11"/>
  <c r="T342" i="11"/>
  <c r="N342" i="11"/>
  <c r="I342" i="11"/>
  <c r="G342" i="11"/>
  <c r="F342" i="11"/>
  <c r="U341" i="11"/>
  <c r="T341" i="11"/>
  <c r="N341" i="11"/>
  <c r="X340" i="11"/>
  <c r="U340" i="11"/>
  <c r="T340" i="11"/>
  <c r="F340" i="11" s="1"/>
  <c r="N340" i="11"/>
  <c r="I340" i="11"/>
  <c r="G340" i="11"/>
  <c r="U339" i="11"/>
  <c r="X339" i="11" s="1"/>
  <c r="T339" i="11"/>
  <c r="N339" i="11"/>
  <c r="G339" i="11"/>
  <c r="F339" i="11"/>
  <c r="U338" i="11"/>
  <c r="T338" i="11"/>
  <c r="N338" i="11"/>
  <c r="G338" i="11"/>
  <c r="F338" i="11"/>
  <c r="U337" i="11"/>
  <c r="T337" i="11"/>
  <c r="N337" i="11"/>
  <c r="F337" i="11"/>
  <c r="U336" i="11"/>
  <c r="T336" i="11"/>
  <c r="F336" i="11" s="1"/>
  <c r="N336" i="11"/>
  <c r="G336" i="11"/>
  <c r="U335" i="11"/>
  <c r="T335" i="11"/>
  <c r="N335" i="11"/>
  <c r="X334" i="11"/>
  <c r="U334" i="11"/>
  <c r="T334" i="11"/>
  <c r="F334" i="11" s="1"/>
  <c r="N334" i="11"/>
  <c r="I334" i="11"/>
  <c r="G334" i="11"/>
  <c r="U333" i="11"/>
  <c r="X333" i="11" s="1"/>
  <c r="T333" i="11"/>
  <c r="N333" i="11"/>
  <c r="G333" i="11"/>
  <c r="F333" i="11"/>
  <c r="U332" i="11"/>
  <c r="T332" i="11"/>
  <c r="N332" i="11"/>
  <c r="G332" i="11"/>
  <c r="F332" i="11"/>
  <c r="U331" i="11"/>
  <c r="T331" i="11"/>
  <c r="N331" i="11"/>
  <c r="F331" i="11"/>
  <c r="U330" i="11"/>
  <c r="T330" i="11"/>
  <c r="F330" i="11" s="1"/>
  <c r="N330" i="11"/>
  <c r="G330" i="11"/>
  <c r="U329" i="11"/>
  <c r="T329" i="11"/>
  <c r="N329" i="11"/>
  <c r="X328" i="11"/>
  <c r="U328" i="11"/>
  <c r="T328" i="11"/>
  <c r="N328" i="11"/>
  <c r="I328" i="11"/>
  <c r="G328" i="11"/>
  <c r="F328" i="11"/>
  <c r="X327" i="11"/>
  <c r="U327" i="11"/>
  <c r="T327" i="11"/>
  <c r="N327" i="11"/>
  <c r="I327" i="11"/>
  <c r="F327" i="11"/>
  <c r="U326" i="11"/>
  <c r="I326" i="11" s="1"/>
  <c r="T326" i="11"/>
  <c r="F326" i="11" s="1"/>
  <c r="N326" i="11"/>
  <c r="G326" i="11"/>
  <c r="X325" i="11"/>
  <c r="U325" i="11"/>
  <c r="T325" i="11"/>
  <c r="N325" i="11"/>
  <c r="I325" i="11"/>
  <c r="F325" i="11"/>
  <c r="U324" i="11"/>
  <c r="I324" i="11" s="1"/>
  <c r="T324" i="11"/>
  <c r="F324" i="11" s="1"/>
  <c r="N324" i="11"/>
  <c r="G324" i="11"/>
  <c r="X323" i="11"/>
  <c r="U323" i="11"/>
  <c r="T323" i="11"/>
  <c r="N323" i="11"/>
  <c r="I323" i="11"/>
  <c r="F323" i="11"/>
  <c r="U322" i="11"/>
  <c r="I322" i="11" s="1"/>
  <c r="T322" i="11"/>
  <c r="N322" i="11"/>
  <c r="G322" i="11"/>
  <c r="X321" i="11"/>
  <c r="U321" i="11"/>
  <c r="T321" i="11"/>
  <c r="N321" i="11"/>
  <c r="I321" i="11"/>
  <c r="F321" i="11"/>
  <c r="U320" i="11"/>
  <c r="T320" i="11"/>
  <c r="F320" i="11" s="1"/>
  <c r="N320" i="11"/>
  <c r="G320" i="11"/>
  <c r="X319" i="11"/>
  <c r="U319" i="11"/>
  <c r="T319" i="11"/>
  <c r="N319" i="11"/>
  <c r="I319" i="11"/>
  <c r="F319" i="11"/>
  <c r="U318" i="11"/>
  <c r="I318" i="11" s="1"/>
  <c r="T318" i="11"/>
  <c r="N318" i="11"/>
  <c r="G318" i="11"/>
  <c r="X317" i="11"/>
  <c r="U317" i="11"/>
  <c r="T317" i="11"/>
  <c r="N317" i="11"/>
  <c r="I317" i="11"/>
  <c r="F317" i="11"/>
  <c r="U316" i="11"/>
  <c r="T316" i="11"/>
  <c r="G316" i="11" s="1"/>
  <c r="N316" i="11"/>
  <c r="X315" i="11"/>
  <c r="U315" i="11"/>
  <c r="T315" i="11"/>
  <c r="N315" i="11"/>
  <c r="I315" i="11"/>
  <c r="F315" i="11"/>
  <c r="U314" i="11"/>
  <c r="T314" i="11"/>
  <c r="N314" i="11"/>
  <c r="G314" i="11"/>
  <c r="F314" i="11"/>
  <c r="X313" i="11"/>
  <c r="U313" i="11"/>
  <c r="T313" i="11"/>
  <c r="N313" i="11"/>
  <c r="I313" i="11"/>
  <c r="F313" i="11"/>
  <c r="U312" i="11"/>
  <c r="T312" i="11"/>
  <c r="G312" i="11" s="1"/>
  <c r="N312" i="11"/>
  <c r="F312" i="11"/>
  <c r="X311" i="11"/>
  <c r="U311" i="11"/>
  <c r="T311" i="11"/>
  <c r="N311" i="11"/>
  <c r="I311" i="11"/>
  <c r="F311" i="11"/>
  <c r="U310" i="11"/>
  <c r="T310" i="11"/>
  <c r="N310" i="11"/>
  <c r="G310" i="11"/>
  <c r="U309" i="11"/>
  <c r="X309" i="11" s="1"/>
  <c r="T309" i="11"/>
  <c r="N309" i="11"/>
  <c r="I309" i="11"/>
  <c r="G309" i="11"/>
  <c r="F309" i="11"/>
  <c r="U308" i="11"/>
  <c r="I308" i="11" s="1"/>
  <c r="T308" i="11"/>
  <c r="F308" i="11" s="1"/>
  <c r="N308" i="11"/>
  <c r="G308" i="11"/>
  <c r="U307" i="11"/>
  <c r="T307" i="11"/>
  <c r="F307" i="11" s="1"/>
  <c r="N307" i="11"/>
  <c r="I307" i="11"/>
  <c r="G307" i="11"/>
  <c r="U306" i="11"/>
  <c r="T306" i="11"/>
  <c r="F306" i="11" s="1"/>
  <c r="N306" i="11"/>
  <c r="I306" i="11"/>
  <c r="G306" i="11"/>
  <c r="U305" i="11"/>
  <c r="T305" i="11"/>
  <c r="N305" i="11"/>
  <c r="I305" i="11"/>
  <c r="G305" i="11"/>
  <c r="F305" i="11"/>
  <c r="X304" i="11"/>
  <c r="U304" i="11"/>
  <c r="I304" i="11" s="1"/>
  <c r="T304" i="11"/>
  <c r="N304" i="11"/>
  <c r="G304" i="11"/>
  <c r="F304" i="11"/>
  <c r="U303" i="11"/>
  <c r="X303" i="11" s="1"/>
  <c r="T303" i="11"/>
  <c r="N303" i="11"/>
  <c r="I303" i="11"/>
  <c r="G303" i="11"/>
  <c r="F303" i="11"/>
  <c r="U302" i="11"/>
  <c r="I302" i="11" s="1"/>
  <c r="T302" i="11"/>
  <c r="F302" i="11" s="1"/>
  <c r="N302" i="11"/>
  <c r="G302" i="11"/>
  <c r="U301" i="11"/>
  <c r="T301" i="11"/>
  <c r="F301" i="11" s="1"/>
  <c r="N301" i="11"/>
  <c r="I301" i="11"/>
  <c r="G301" i="11"/>
  <c r="U300" i="11"/>
  <c r="T300" i="11"/>
  <c r="N300" i="11"/>
  <c r="I300" i="11"/>
  <c r="G300" i="11"/>
  <c r="F300" i="11"/>
  <c r="X299" i="11"/>
  <c r="U299" i="11"/>
  <c r="T299" i="11"/>
  <c r="F299" i="11" s="1"/>
  <c r="N299" i="11"/>
  <c r="I299" i="11"/>
  <c r="G299" i="11"/>
  <c r="X298" i="11"/>
  <c r="U298" i="11"/>
  <c r="T298" i="11"/>
  <c r="F298" i="11" s="1"/>
  <c r="N298" i="11"/>
  <c r="I298" i="11"/>
  <c r="G298" i="11"/>
  <c r="U297" i="11"/>
  <c r="X297" i="11" s="1"/>
  <c r="T297" i="11"/>
  <c r="N297" i="11"/>
  <c r="I297" i="11"/>
  <c r="G297" i="11"/>
  <c r="F297" i="11"/>
  <c r="U296" i="11"/>
  <c r="I296" i="11" s="1"/>
  <c r="T296" i="11"/>
  <c r="N296" i="11"/>
  <c r="G296" i="11"/>
  <c r="F296" i="11"/>
  <c r="U295" i="11"/>
  <c r="T295" i="11"/>
  <c r="N295" i="11"/>
  <c r="I295" i="11"/>
  <c r="G295" i="11"/>
  <c r="F295" i="11"/>
  <c r="X294" i="11"/>
  <c r="U294" i="11"/>
  <c r="I294" i="11" s="1"/>
  <c r="T294" i="11"/>
  <c r="F294" i="11" s="1"/>
  <c r="N294" i="11"/>
  <c r="G294" i="11"/>
  <c r="X293" i="11"/>
  <c r="U293" i="11"/>
  <c r="T293" i="11"/>
  <c r="F293" i="11" s="1"/>
  <c r="N293" i="11"/>
  <c r="I293" i="11"/>
  <c r="G293" i="11"/>
  <c r="X292" i="11"/>
  <c r="U292" i="11"/>
  <c r="T292" i="11"/>
  <c r="F292" i="11" s="1"/>
  <c r="N292" i="11"/>
  <c r="I292" i="11"/>
  <c r="G292" i="11"/>
  <c r="X291" i="11"/>
  <c r="U291" i="11"/>
  <c r="T291" i="11"/>
  <c r="N291" i="11"/>
  <c r="I291" i="11"/>
  <c r="G291" i="11"/>
  <c r="F291" i="11"/>
  <c r="U290" i="11"/>
  <c r="I290" i="11" s="1"/>
  <c r="T290" i="11"/>
  <c r="N290" i="11"/>
  <c r="G290" i="11"/>
  <c r="F290" i="11"/>
  <c r="U289" i="11"/>
  <c r="T289" i="11"/>
  <c r="F289" i="11" s="1"/>
  <c r="N289" i="11"/>
  <c r="I289" i="11"/>
  <c r="G289" i="11"/>
  <c r="X288" i="11"/>
  <c r="U288" i="11"/>
  <c r="I288" i="11" s="1"/>
  <c r="T288" i="11"/>
  <c r="F288" i="11" s="1"/>
  <c r="N288" i="11"/>
  <c r="G288" i="11"/>
  <c r="X287" i="11"/>
  <c r="U287" i="11"/>
  <c r="T287" i="11"/>
  <c r="F287" i="11" s="1"/>
  <c r="N287" i="11"/>
  <c r="I287" i="11"/>
  <c r="G287" i="11"/>
  <c r="X286" i="11"/>
  <c r="U286" i="11"/>
  <c r="T286" i="11"/>
  <c r="N286" i="11"/>
  <c r="I286" i="11"/>
  <c r="G286" i="11"/>
  <c r="F286" i="11"/>
  <c r="U285" i="11"/>
  <c r="T285" i="11"/>
  <c r="F285" i="11" s="1"/>
  <c r="N285" i="11"/>
  <c r="I285" i="11"/>
  <c r="G285" i="11"/>
  <c r="U284" i="11"/>
  <c r="I284" i="11" s="1"/>
  <c r="T284" i="11"/>
  <c r="F284" i="11" s="1"/>
  <c r="N284" i="11"/>
  <c r="G284" i="11"/>
  <c r="U283" i="11"/>
  <c r="T283" i="11"/>
  <c r="F283" i="11" s="1"/>
  <c r="N283" i="11"/>
  <c r="I283" i="11"/>
  <c r="G283" i="11"/>
  <c r="X282" i="11"/>
  <c r="U282" i="11"/>
  <c r="I282" i="11" s="1"/>
  <c r="T282" i="11"/>
  <c r="F282" i="11" s="1"/>
  <c r="N282" i="11"/>
  <c r="G282" i="11"/>
  <c r="X281" i="11"/>
  <c r="U281" i="11"/>
  <c r="T281" i="11"/>
  <c r="F281" i="11" s="1"/>
  <c r="N281" i="11"/>
  <c r="I281" i="11"/>
  <c r="G281" i="11"/>
  <c r="X280" i="11"/>
  <c r="U280" i="11"/>
  <c r="T280" i="11"/>
  <c r="F280" i="11" s="1"/>
  <c r="N280" i="11"/>
  <c r="I280" i="11"/>
  <c r="G280" i="11"/>
  <c r="X279" i="11"/>
  <c r="U279" i="11"/>
  <c r="T279" i="11"/>
  <c r="N279" i="11"/>
  <c r="I279" i="11"/>
  <c r="G279" i="11"/>
  <c r="F279" i="11"/>
  <c r="U278" i="11"/>
  <c r="T278" i="11"/>
  <c r="F278" i="11" s="1"/>
  <c r="N278" i="11"/>
  <c r="G278" i="11"/>
  <c r="U277" i="11"/>
  <c r="T277" i="11"/>
  <c r="G277" i="11" s="1"/>
  <c r="N277" i="11"/>
  <c r="I277" i="11"/>
  <c r="U276" i="11"/>
  <c r="T276" i="11"/>
  <c r="F276" i="11" s="1"/>
  <c r="N276" i="11"/>
  <c r="I276" i="11"/>
  <c r="G276" i="11"/>
  <c r="U275" i="11"/>
  <c r="T275" i="11"/>
  <c r="N275" i="11"/>
  <c r="G275" i="11"/>
  <c r="F275" i="11"/>
  <c r="X274" i="11"/>
  <c r="U274" i="11"/>
  <c r="I274" i="11" s="1"/>
  <c r="T274" i="11"/>
  <c r="N274" i="11"/>
  <c r="G274" i="11"/>
  <c r="F274" i="11"/>
  <c r="X273" i="11"/>
  <c r="U273" i="11"/>
  <c r="T273" i="11"/>
  <c r="N273" i="11"/>
  <c r="I273" i="11"/>
  <c r="G273" i="11"/>
  <c r="F273" i="11"/>
  <c r="U272" i="11"/>
  <c r="T272" i="11"/>
  <c r="N272" i="11"/>
  <c r="I272" i="11"/>
  <c r="G272" i="11"/>
  <c r="F272" i="11"/>
  <c r="U271" i="11"/>
  <c r="T271" i="11"/>
  <c r="G271" i="11" s="1"/>
  <c r="N271" i="11"/>
  <c r="I271" i="11"/>
  <c r="X270" i="11"/>
  <c r="U270" i="11"/>
  <c r="I270" i="11" s="1"/>
  <c r="T270" i="11"/>
  <c r="F270" i="11" s="1"/>
  <c r="N270" i="11"/>
  <c r="G270" i="11"/>
  <c r="X269" i="11"/>
  <c r="U269" i="11"/>
  <c r="T269" i="11"/>
  <c r="F269" i="11" s="1"/>
  <c r="N269" i="11"/>
  <c r="I269" i="11"/>
  <c r="G269" i="11"/>
  <c r="X268" i="11"/>
  <c r="U268" i="11"/>
  <c r="T268" i="11"/>
  <c r="N268" i="11"/>
  <c r="I268" i="11"/>
  <c r="G268" i="11"/>
  <c r="F268" i="11"/>
  <c r="U267" i="11"/>
  <c r="T267" i="11"/>
  <c r="N267" i="11"/>
  <c r="I267" i="11"/>
  <c r="U266" i="11"/>
  <c r="T266" i="11"/>
  <c r="F266" i="11" s="1"/>
  <c r="N266" i="11"/>
  <c r="G266" i="11"/>
  <c r="U265" i="11"/>
  <c r="I265" i="11" s="1"/>
  <c r="T265" i="11"/>
  <c r="N265" i="11"/>
  <c r="G265" i="11"/>
  <c r="U264" i="11"/>
  <c r="T264" i="11"/>
  <c r="N264" i="11"/>
  <c r="G264" i="11"/>
  <c r="F264" i="11"/>
  <c r="U263" i="11"/>
  <c r="T263" i="11"/>
  <c r="N263" i="11"/>
  <c r="G263" i="11"/>
  <c r="F263" i="11"/>
  <c r="U262" i="11"/>
  <c r="T262" i="11"/>
  <c r="F262" i="11" s="1"/>
  <c r="N262" i="11"/>
  <c r="G262" i="11"/>
  <c r="X261" i="11"/>
  <c r="U261" i="11"/>
  <c r="T261" i="11"/>
  <c r="N261" i="11"/>
  <c r="I261" i="11"/>
  <c r="F261" i="11"/>
  <c r="U260" i="11"/>
  <c r="T260" i="11"/>
  <c r="N260" i="11"/>
  <c r="I260" i="11"/>
  <c r="G260" i="11"/>
  <c r="F260" i="11"/>
  <c r="X259" i="11"/>
  <c r="U259" i="11"/>
  <c r="T259" i="11"/>
  <c r="N259" i="11"/>
  <c r="I259" i="11"/>
  <c r="G259" i="11"/>
  <c r="X258" i="11"/>
  <c r="U258" i="11"/>
  <c r="T258" i="11"/>
  <c r="F258" i="11" s="1"/>
  <c r="N258" i="11"/>
  <c r="I258" i="11"/>
  <c r="G258" i="11"/>
  <c r="U257" i="11"/>
  <c r="T257" i="11"/>
  <c r="N257" i="11"/>
  <c r="G257" i="11"/>
  <c r="F257" i="11"/>
  <c r="U256" i="11"/>
  <c r="T256" i="11"/>
  <c r="N256" i="11"/>
  <c r="G256" i="11"/>
  <c r="F256" i="11"/>
  <c r="U255" i="11"/>
  <c r="T255" i="11"/>
  <c r="N255" i="11"/>
  <c r="I255" i="11"/>
  <c r="G255" i="11"/>
  <c r="U254" i="11"/>
  <c r="T254" i="11"/>
  <c r="F254" i="11" s="1"/>
  <c r="N254" i="11"/>
  <c r="G254" i="11"/>
  <c r="X253" i="11"/>
  <c r="U253" i="11"/>
  <c r="T253" i="11"/>
  <c r="N253" i="11"/>
  <c r="I253" i="11"/>
  <c r="G253" i="11"/>
  <c r="X252" i="11"/>
  <c r="U252" i="11"/>
  <c r="T252" i="11"/>
  <c r="N252" i="11"/>
  <c r="I252" i="11"/>
  <c r="G252" i="11"/>
  <c r="F252" i="11"/>
  <c r="U251" i="11"/>
  <c r="T251" i="11"/>
  <c r="N251" i="11"/>
  <c r="I251" i="11"/>
  <c r="G251" i="11"/>
  <c r="F251" i="11"/>
  <c r="U250" i="11"/>
  <c r="T250" i="11"/>
  <c r="F250" i="11" s="1"/>
  <c r="N250" i="11"/>
  <c r="G250" i="11"/>
  <c r="U249" i="11"/>
  <c r="T249" i="11"/>
  <c r="N249" i="11"/>
  <c r="I249" i="11"/>
  <c r="X248" i="11"/>
  <c r="U248" i="11"/>
  <c r="T248" i="11"/>
  <c r="F248" i="11" s="1"/>
  <c r="N248" i="11"/>
  <c r="G248" i="11"/>
  <c r="U247" i="11"/>
  <c r="T247" i="11"/>
  <c r="N247" i="11"/>
  <c r="I247" i="11"/>
  <c r="X246" i="11"/>
  <c r="U246" i="11"/>
  <c r="T246" i="11"/>
  <c r="N246" i="11"/>
  <c r="I246" i="11"/>
  <c r="G246" i="11"/>
  <c r="F246" i="11"/>
  <c r="U245" i="11"/>
  <c r="I245" i="11" s="1"/>
  <c r="T245" i="11"/>
  <c r="N245" i="11"/>
  <c r="G245" i="11"/>
  <c r="F245" i="11"/>
  <c r="X244" i="11"/>
  <c r="U244" i="11"/>
  <c r="T244" i="11"/>
  <c r="N244" i="11"/>
  <c r="I244" i="11"/>
  <c r="F244" i="11"/>
  <c r="U243" i="11"/>
  <c r="I243" i="11" s="1"/>
  <c r="T243" i="11"/>
  <c r="N243" i="11"/>
  <c r="G243" i="11"/>
  <c r="F243" i="11"/>
  <c r="X242" i="11"/>
  <c r="U242" i="11"/>
  <c r="T242" i="11"/>
  <c r="N242" i="11"/>
  <c r="I242" i="11"/>
  <c r="F242" i="11"/>
  <c r="U241" i="11"/>
  <c r="I241" i="11" s="1"/>
  <c r="T241" i="11"/>
  <c r="N241" i="11"/>
  <c r="G241" i="11"/>
  <c r="F241" i="11"/>
  <c r="X240" i="11"/>
  <c r="U240" i="11"/>
  <c r="T240" i="11"/>
  <c r="N240" i="11"/>
  <c r="I240" i="11"/>
  <c r="F240" i="11"/>
  <c r="U239" i="11"/>
  <c r="I239" i="11" s="1"/>
  <c r="T239" i="11"/>
  <c r="N239" i="11"/>
  <c r="G239" i="11"/>
  <c r="F239" i="11"/>
  <c r="X238" i="11"/>
  <c r="U238" i="11"/>
  <c r="T238" i="11"/>
  <c r="N238" i="11"/>
  <c r="I238" i="11"/>
  <c r="F238" i="11"/>
  <c r="U237" i="11"/>
  <c r="I237" i="11" s="1"/>
  <c r="T237" i="11"/>
  <c r="N237" i="11"/>
  <c r="G237" i="11"/>
  <c r="F237" i="11"/>
  <c r="X236" i="11"/>
  <c r="U236" i="11"/>
  <c r="T236" i="11"/>
  <c r="N236" i="11"/>
  <c r="I236" i="11"/>
  <c r="F236" i="11"/>
  <c r="U235" i="11"/>
  <c r="I235" i="11" s="1"/>
  <c r="T235" i="11"/>
  <c r="N235" i="11"/>
  <c r="G235" i="11"/>
  <c r="F235" i="11"/>
  <c r="X234" i="11"/>
  <c r="U234" i="11"/>
  <c r="T234" i="11"/>
  <c r="N234" i="11"/>
  <c r="I234" i="11"/>
  <c r="F234" i="11"/>
  <c r="U233" i="11"/>
  <c r="I233" i="11" s="1"/>
  <c r="T233" i="11"/>
  <c r="N233" i="11"/>
  <c r="G233" i="11"/>
  <c r="F233" i="11"/>
  <c r="X232" i="11"/>
  <c r="U232" i="11"/>
  <c r="T232" i="11"/>
  <c r="N232" i="11"/>
  <c r="I232" i="11"/>
  <c r="F232" i="11"/>
  <c r="U231" i="11"/>
  <c r="I231" i="11" s="1"/>
  <c r="T231" i="11"/>
  <c r="N231" i="11"/>
  <c r="G231" i="11"/>
  <c r="F231" i="11"/>
  <c r="X230" i="11"/>
  <c r="U230" i="11"/>
  <c r="T230" i="11"/>
  <c r="N230" i="11"/>
  <c r="I230" i="11"/>
  <c r="F230" i="11"/>
  <c r="U229" i="11"/>
  <c r="I229" i="11" s="1"/>
  <c r="T229" i="11"/>
  <c r="N229" i="11"/>
  <c r="G229" i="11"/>
  <c r="F229" i="11"/>
  <c r="X228" i="11"/>
  <c r="U228" i="11"/>
  <c r="T228" i="11"/>
  <c r="N228" i="11"/>
  <c r="I228" i="11"/>
  <c r="F228" i="11"/>
  <c r="U227" i="11"/>
  <c r="T227" i="11"/>
  <c r="N227" i="11"/>
  <c r="G227" i="11"/>
  <c r="F227" i="11"/>
  <c r="X226" i="11"/>
  <c r="U226" i="11"/>
  <c r="T226" i="11"/>
  <c r="N226" i="11"/>
  <c r="I226" i="11"/>
  <c r="F226" i="11"/>
  <c r="U225" i="11"/>
  <c r="T225" i="11"/>
  <c r="N225" i="11"/>
  <c r="G225" i="11"/>
  <c r="F225" i="11"/>
  <c r="X224" i="11"/>
  <c r="U224" i="11"/>
  <c r="T224" i="11"/>
  <c r="N224" i="11"/>
  <c r="I224" i="11"/>
  <c r="F224" i="11"/>
  <c r="U223" i="11"/>
  <c r="T223" i="11"/>
  <c r="N223" i="11"/>
  <c r="G223" i="11"/>
  <c r="F223" i="11"/>
  <c r="X222" i="11"/>
  <c r="U222" i="11"/>
  <c r="T222" i="11"/>
  <c r="N222" i="11"/>
  <c r="I222" i="11"/>
  <c r="F222" i="11"/>
  <c r="U221" i="11"/>
  <c r="T221" i="11"/>
  <c r="N221" i="11"/>
  <c r="G221" i="11"/>
  <c r="F221" i="11"/>
  <c r="X220" i="11"/>
  <c r="U220" i="11"/>
  <c r="T220" i="11"/>
  <c r="N220" i="11"/>
  <c r="I220" i="11"/>
  <c r="F220" i="11"/>
  <c r="U219" i="11"/>
  <c r="T219" i="11"/>
  <c r="N219" i="11"/>
  <c r="G219" i="11"/>
  <c r="F219" i="11"/>
  <c r="X218" i="11"/>
  <c r="U218" i="11"/>
  <c r="T218" i="11"/>
  <c r="N218" i="11"/>
  <c r="I218" i="11"/>
  <c r="F218" i="11"/>
  <c r="U217" i="11"/>
  <c r="T217" i="11"/>
  <c r="N217" i="11"/>
  <c r="G217" i="11"/>
  <c r="F217" i="11"/>
  <c r="X216" i="11"/>
  <c r="U216" i="11"/>
  <c r="T216" i="11"/>
  <c r="N216" i="11"/>
  <c r="I216" i="11"/>
  <c r="F216" i="11"/>
  <c r="U215" i="11"/>
  <c r="T215" i="11"/>
  <c r="N215" i="11"/>
  <c r="G215" i="11"/>
  <c r="F215" i="11"/>
  <c r="U214" i="11"/>
  <c r="T214" i="11"/>
  <c r="N214" i="11"/>
  <c r="I214" i="11"/>
  <c r="U213" i="11"/>
  <c r="T213" i="11"/>
  <c r="N213" i="11"/>
  <c r="G213" i="11"/>
  <c r="F213" i="11"/>
  <c r="U212" i="11"/>
  <c r="T212" i="11"/>
  <c r="N212" i="11"/>
  <c r="I212" i="11"/>
  <c r="U211" i="11"/>
  <c r="T211" i="11"/>
  <c r="N211" i="11"/>
  <c r="G211" i="11"/>
  <c r="F211" i="11"/>
  <c r="U210" i="11"/>
  <c r="T210" i="11"/>
  <c r="N210" i="11"/>
  <c r="I210" i="11"/>
  <c r="X209" i="11"/>
  <c r="U209" i="11"/>
  <c r="T209" i="11"/>
  <c r="N209" i="11"/>
  <c r="I209" i="11"/>
  <c r="F209" i="11"/>
  <c r="U208" i="11"/>
  <c r="T208" i="11"/>
  <c r="F208" i="11" s="1"/>
  <c r="N208" i="11"/>
  <c r="G208" i="11"/>
  <c r="U207" i="11"/>
  <c r="T207" i="11"/>
  <c r="X207" i="11" s="1"/>
  <c r="N207" i="11"/>
  <c r="I207" i="11"/>
  <c r="F207" i="11"/>
  <c r="X206" i="11"/>
  <c r="U206" i="11"/>
  <c r="T206" i="11"/>
  <c r="N206" i="11"/>
  <c r="G206" i="11"/>
  <c r="F206" i="11"/>
  <c r="X205" i="11"/>
  <c r="U205" i="11"/>
  <c r="T205" i="11"/>
  <c r="N205" i="11"/>
  <c r="I205" i="11"/>
  <c r="G205" i="11"/>
  <c r="F205" i="11"/>
  <c r="U204" i="11"/>
  <c r="T204" i="11"/>
  <c r="F204" i="11" s="1"/>
  <c r="N204" i="11"/>
  <c r="I204" i="11"/>
  <c r="G204" i="11"/>
  <c r="X203" i="11"/>
  <c r="U203" i="11"/>
  <c r="T203" i="11"/>
  <c r="F203" i="11" s="1"/>
  <c r="N203" i="11"/>
  <c r="I203" i="11"/>
  <c r="G203" i="11"/>
  <c r="U202" i="11"/>
  <c r="X202" i="11" s="1"/>
  <c r="T202" i="11"/>
  <c r="N202" i="11"/>
  <c r="I202" i="11"/>
  <c r="G202" i="11"/>
  <c r="F202" i="11"/>
  <c r="U201" i="11"/>
  <c r="T201" i="11"/>
  <c r="F201" i="11" s="1"/>
  <c r="N201" i="11"/>
  <c r="I201" i="11"/>
  <c r="G201" i="11"/>
  <c r="X200" i="11"/>
  <c r="U200" i="11"/>
  <c r="T200" i="11"/>
  <c r="F200" i="11" s="1"/>
  <c r="N200" i="11"/>
  <c r="I200" i="11"/>
  <c r="G200" i="11"/>
  <c r="U199" i="11"/>
  <c r="T199" i="11"/>
  <c r="N199" i="11"/>
  <c r="I199" i="11"/>
  <c r="G199" i="11"/>
  <c r="F199" i="11"/>
  <c r="X198" i="11"/>
  <c r="U198" i="11"/>
  <c r="I198" i="11" s="1"/>
  <c r="T198" i="11"/>
  <c r="N198" i="11"/>
  <c r="G198" i="11"/>
  <c r="F198" i="11"/>
  <c r="U197" i="11"/>
  <c r="T197" i="11"/>
  <c r="N197" i="11"/>
  <c r="I197" i="11"/>
  <c r="G197" i="11"/>
  <c r="F197" i="11"/>
  <c r="U196" i="11"/>
  <c r="I196" i="11" s="1"/>
  <c r="T196" i="11"/>
  <c r="F196" i="11" s="1"/>
  <c r="N196" i="11"/>
  <c r="G196" i="11"/>
  <c r="U195" i="11"/>
  <c r="T195" i="11"/>
  <c r="F195" i="11" s="1"/>
  <c r="N195" i="11"/>
  <c r="I195" i="11"/>
  <c r="G195" i="11"/>
  <c r="X194" i="11"/>
  <c r="U194" i="11"/>
  <c r="T194" i="11"/>
  <c r="N194" i="11"/>
  <c r="I194" i="11"/>
  <c r="G194" i="11"/>
  <c r="F194" i="11"/>
  <c r="X193" i="11"/>
  <c r="U193" i="11"/>
  <c r="T193" i="11"/>
  <c r="F193" i="11" s="1"/>
  <c r="N193" i="11"/>
  <c r="I193" i="11"/>
  <c r="G193" i="11"/>
  <c r="U192" i="11"/>
  <c r="T192" i="11"/>
  <c r="F192" i="11" s="1"/>
  <c r="N192" i="11"/>
  <c r="I192" i="11"/>
  <c r="G192" i="11"/>
  <c r="U191" i="11"/>
  <c r="T191" i="11"/>
  <c r="N191" i="11"/>
  <c r="I191" i="11"/>
  <c r="G191" i="11"/>
  <c r="F191" i="11"/>
  <c r="U190" i="11"/>
  <c r="I190" i="11" s="1"/>
  <c r="T190" i="11"/>
  <c r="N190" i="11"/>
  <c r="G190" i="11"/>
  <c r="F190" i="11"/>
  <c r="U189" i="11"/>
  <c r="T189" i="11"/>
  <c r="N189" i="11"/>
  <c r="I189" i="11"/>
  <c r="G189" i="11"/>
  <c r="F189" i="11"/>
  <c r="X188" i="11"/>
  <c r="U188" i="11"/>
  <c r="I188" i="11" s="1"/>
  <c r="T188" i="11"/>
  <c r="F188" i="11" s="1"/>
  <c r="N188" i="11"/>
  <c r="G188" i="11"/>
  <c r="X187" i="11"/>
  <c r="U187" i="11"/>
  <c r="T187" i="11"/>
  <c r="F187" i="11" s="1"/>
  <c r="N187" i="11"/>
  <c r="I187" i="11"/>
  <c r="G187" i="11"/>
  <c r="U186" i="11"/>
  <c r="T186" i="11"/>
  <c r="N186" i="11"/>
  <c r="I186" i="11"/>
  <c r="G186" i="11"/>
  <c r="F186" i="11"/>
  <c r="U185" i="11"/>
  <c r="T185" i="11"/>
  <c r="F185" i="11" s="1"/>
  <c r="N185" i="11"/>
  <c r="I185" i="11"/>
  <c r="G185" i="11"/>
  <c r="X184" i="11"/>
  <c r="U184" i="11"/>
  <c r="T184" i="11"/>
  <c r="F184" i="11" s="1"/>
  <c r="N184" i="11"/>
  <c r="I184" i="11"/>
  <c r="G184" i="11"/>
  <c r="U183" i="11"/>
  <c r="T183" i="11"/>
  <c r="N183" i="11"/>
  <c r="I183" i="11"/>
  <c r="G183" i="11"/>
  <c r="F183" i="11"/>
  <c r="X182" i="11"/>
  <c r="U182" i="11"/>
  <c r="I182" i="11" s="1"/>
  <c r="T182" i="11"/>
  <c r="N182" i="11"/>
  <c r="G182" i="11"/>
  <c r="F182" i="11"/>
  <c r="U181" i="11"/>
  <c r="T181" i="11"/>
  <c r="N181" i="11"/>
  <c r="I181" i="11"/>
  <c r="G181" i="11"/>
  <c r="F181" i="11"/>
  <c r="U180" i="11"/>
  <c r="I180" i="11" s="1"/>
  <c r="T180" i="11"/>
  <c r="F180" i="11" s="1"/>
  <c r="N180" i="11"/>
  <c r="G180" i="11"/>
  <c r="U179" i="11"/>
  <c r="T179" i="11"/>
  <c r="F179" i="11" s="1"/>
  <c r="N179" i="11"/>
  <c r="I179" i="11"/>
  <c r="G179" i="11"/>
  <c r="X178" i="11"/>
  <c r="U178" i="11"/>
  <c r="T178" i="11"/>
  <c r="N178" i="11"/>
  <c r="I178" i="11"/>
  <c r="G178" i="11"/>
  <c r="F178" i="11"/>
  <c r="X177" i="11"/>
  <c r="U177" i="11"/>
  <c r="T177" i="11"/>
  <c r="F177" i="11" s="1"/>
  <c r="N177" i="11"/>
  <c r="I177" i="11"/>
  <c r="G177" i="11"/>
  <c r="U176" i="11"/>
  <c r="X176" i="11" s="1"/>
  <c r="T176" i="11"/>
  <c r="F176" i="11" s="1"/>
  <c r="N176" i="11"/>
  <c r="I176" i="11"/>
  <c r="G176" i="11"/>
  <c r="U175" i="11"/>
  <c r="T175" i="11"/>
  <c r="N175" i="11"/>
  <c r="I175" i="11"/>
  <c r="G175" i="11"/>
  <c r="F175" i="11"/>
  <c r="U174" i="11"/>
  <c r="I174" i="11" s="1"/>
  <c r="T174" i="11"/>
  <c r="F174" i="11" s="1"/>
  <c r="N174" i="11"/>
  <c r="G174" i="11"/>
  <c r="U173" i="11"/>
  <c r="T173" i="11"/>
  <c r="F173" i="11" s="1"/>
  <c r="N173" i="11"/>
  <c r="I173" i="11"/>
  <c r="G173" i="11"/>
  <c r="X172" i="11"/>
  <c r="U172" i="11"/>
  <c r="T172" i="11"/>
  <c r="N172" i="11"/>
  <c r="I172" i="11"/>
  <c r="G172" i="11"/>
  <c r="F172" i="11"/>
  <c r="U171" i="11"/>
  <c r="I171" i="11" s="1"/>
  <c r="T171" i="11"/>
  <c r="G171" i="11" s="1"/>
  <c r="N171" i="11"/>
  <c r="F171" i="11"/>
  <c r="X170" i="11"/>
  <c r="U170" i="11"/>
  <c r="T170" i="11"/>
  <c r="G170" i="11" s="1"/>
  <c r="N170" i="11"/>
  <c r="I170" i="11"/>
  <c r="F170" i="11"/>
  <c r="U169" i="11"/>
  <c r="I169" i="11" s="1"/>
  <c r="T169" i="11"/>
  <c r="N169" i="11"/>
  <c r="X168" i="11"/>
  <c r="U168" i="11"/>
  <c r="T168" i="11"/>
  <c r="F168" i="11" s="1"/>
  <c r="N168" i="11"/>
  <c r="I168" i="11"/>
  <c r="U167" i="11"/>
  <c r="I167" i="11" s="1"/>
  <c r="T167" i="11"/>
  <c r="N167" i="11"/>
  <c r="F167" i="11"/>
  <c r="X166" i="11"/>
  <c r="U166" i="11"/>
  <c r="T166" i="11"/>
  <c r="G166" i="11" s="1"/>
  <c r="N166" i="11"/>
  <c r="I166" i="11"/>
  <c r="F166" i="11"/>
  <c r="U165" i="11"/>
  <c r="I165" i="11" s="1"/>
  <c r="T165" i="11"/>
  <c r="N165" i="11"/>
  <c r="F165" i="11"/>
  <c r="X164" i="11"/>
  <c r="U164" i="11"/>
  <c r="T164" i="11"/>
  <c r="F164" i="11" s="1"/>
  <c r="N164" i="11"/>
  <c r="I164" i="11"/>
  <c r="U163" i="11"/>
  <c r="I163" i="11" s="1"/>
  <c r="T163" i="11"/>
  <c r="N163" i="11"/>
  <c r="F163" i="11"/>
  <c r="X162" i="11"/>
  <c r="U162" i="11"/>
  <c r="T162" i="11"/>
  <c r="G162" i="11" s="1"/>
  <c r="N162" i="11"/>
  <c r="I162" i="11"/>
  <c r="F162" i="11"/>
  <c r="U161" i="11"/>
  <c r="I161" i="11" s="1"/>
  <c r="T161" i="11"/>
  <c r="N161" i="11"/>
  <c r="X160" i="11"/>
  <c r="U160" i="11"/>
  <c r="T160" i="11"/>
  <c r="F160" i="11" s="1"/>
  <c r="N160" i="11"/>
  <c r="I160" i="11"/>
  <c r="U159" i="11"/>
  <c r="I159" i="11" s="1"/>
  <c r="T159" i="11"/>
  <c r="N159" i="11"/>
  <c r="F159" i="11"/>
  <c r="X158" i="11"/>
  <c r="U158" i="11"/>
  <c r="T158" i="11"/>
  <c r="G158" i="11" s="1"/>
  <c r="N158" i="11"/>
  <c r="I158" i="11"/>
  <c r="F158" i="11"/>
  <c r="U157" i="11"/>
  <c r="I157" i="11" s="1"/>
  <c r="T157" i="11"/>
  <c r="F157" i="11" s="1"/>
  <c r="N157" i="11"/>
  <c r="G157" i="11"/>
  <c r="U156" i="11"/>
  <c r="T156" i="11"/>
  <c r="F156" i="11" s="1"/>
  <c r="N156" i="11"/>
  <c r="I156" i="11"/>
  <c r="U155" i="11"/>
  <c r="I155" i="11" s="1"/>
  <c r="T155" i="11"/>
  <c r="N155" i="11"/>
  <c r="G155" i="11"/>
  <c r="X154" i="11"/>
  <c r="U154" i="11"/>
  <c r="T154" i="11"/>
  <c r="N154" i="11"/>
  <c r="I154" i="11"/>
  <c r="F154" i="11"/>
  <c r="U153" i="11"/>
  <c r="I153" i="11" s="1"/>
  <c r="T153" i="11"/>
  <c r="F153" i="11" s="1"/>
  <c r="N153" i="11"/>
  <c r="G153" i="11"/>
  <c r="U152" i="11"/>
  <c r="T152" i="11"/>
  <c r="F152" i="11" s="1"/>
  <c r="N152" i="11"/>
  <c r="I152" i="11"/>
  <c r="U151" i="11"/>
  <c r="I151" i="11" s="1"/>
  <c r="T151" i="11"/>
  <c r="N151" i="11"/>
  <c r="G151" i="11"/>
  <c r="X150" i="11"/>
  <c r="U150" i="11"/>
  <c r="T150" i="11"/>
  <c r="N150" i="11"/>
  <c r="I150" i="11"/>
  <c r="F150" i="11"/>
  <c r="U149" i="11"/>
  <c r="I149" i="11" s="1"/>
  <c r="T149" i="11"/>
  <c r="F149" i="11" s="1"/>
  <c r="N149" i="11"/>
  <c r="G149" i="11"/>
  <c r="U148" i="11"/>
  <c r="T148" i="11"/>
  <c r="F148" i="11" s="1"/>
  <c r="N148" i="11"/>
  <c r="I148" i="11"/>
  <c r="U147" i="11"/>
  <c r="I147" i="11" s="1"/>
  <c r="T147" i="11"/>
  <c r="N147" i="11"/>
  <c r="G147" i="11"/>
  <c r="X146" i="11"/>
  <c r="U146" i="11"/>
  <c r="T146" i="11"/>
  <c r="N146" i="11"/>
  <c r="I146" i="11"/>
  <c r="F146" i="11"/>
  <c r="U145" i="11"/>
  <c r="I145" i="11" s="1"/>
  <c r="T145" i="11"/>
  <c r="F145" i="11" s="1"/>
  <c r="N145" i="11"/>
  <c r="G145" i="11"/>
  <c r="U144" i="11"/>
  <c r="T144" i="11"/>
  <c r="F144" i="11" s="1"/>
  <c r="N144" i="11"/>
  <c r="I144" i="11"/>
  <c r="U143" i="11"/>
  <c r="I143" i="11" s="1"/>
  <c r="T143" i="11"/>
  <c r="N143" i="11"/>
  <c r="G143" i="11"/>
  <c r="X142" i="11"/>
  <c r="U142" i="11"/>
  <c r="T142" i="11"/>
  <c r="N142" i="11"/>
  <c r="I142" i="11"/>
  <c r="F142" i="11"/>
  <c r="U141" i="11"/>
  <c r="I141" i="11" s="1"/>
  <c r="T141" i="11"/>
  <c r="F141" i="11" s="1"/>
  <c r="N141" i="11"/>
  <c r="G141" i="11"/>
  <c r="U140" i="11"/>
  <c r="T140" i="11"/>
  <c r="F140" i="11" s="1"/>
  <c r="N140" i="11"/>
  <c r="I140" i="11"/>
  <c r="U139" i="11"/>
  <c r="I139" i="11" s="1"/>
  <c r="T139" i="11"/>
  <c r="N139" i="11"/>
  <c r="G139" i="11"/>
  <c r="X138" i="11"/>
  <c r="U138" i="11"/>
  <c r="T138" i="11"/>
  <c r="N138" i="11"/>
  <c r="I138" i="11"/>
  <c r="F138" i="11"/>
  <c r="U137" i="11"/>
  <c r="T137" i="11"/>
  <c r="F137" i="11" s="1"/>
  <c r="N137" i="11"/>
  <c r="G137" i="11"/>
  <c r="U136" i="11"/>
  <c r="T136" i="11"/>
  <c r="N136" i="11"/>
  <c r="I136" i="11"/>
  <c r="F136" i="11"/>
  <c r="U135" i="11"/>
  <c r="I135" i="11" s="1"/>
  <c r="T135" i="11"/>
  <c r="N135" i="11"/>
  <c r="G135" i="11"/>
  <c r="X134" i="11"/>
  <c r="U134" i="11"/>
  <c r="T134" i="11"/>
  <c r="N134" i="11"/>
  <c r="I134" i="11"/>
  <c r="F134" i="11"/>
  <c r="U133" i="11"/>
  <c r="T133" i="11"/>
  <c r="F133" i="11" s="1"/>
  <c r="N133" i="11"/>
  <c r="G133" i="11"/>
  <c r="U132" i="11"/>
  <c r="T132" i="11"/>
  <c r="X132" i="11" s="1"/>
  <c r="N132" i="11"/>
  <c r="I132" i="11"/>
  <c r="U131" i="11"/>
  <c r="T131" i="11"/>
  <c r="N131" i="11"/>
  <c r="G131" i="11"/>
  <c r="X130" i="11"/>
  <c r="U130" i="11"/>
  <c r="T130" i="11"/>
  <c r="N130" i="11"/>
  <c r="I130" i="11"/>
  <c r="F130" i="11"/>
  <c r="U129" i="11"/>
  <c r="T129" i="11"/>
  <c r="F129" i="11" s="1"/>
  <c r="N129" i="11"/>
  <c r="G129" i="11"/>
  <c r="X128" i="11"/>
  <c r="U128" i="11"/>
  <c r="T128" i="11"/>
  <c r="N128" i="11"/>
  <c r="I128" i="11"/>
  <c r="U127" i="11"/>
  <c r="T127" i="11"/>
  <c r="N127" i="11"/>
  <c r="G127" i="11"/>
  <c r="X126" i="11"/>
  <c r="U126" i="11"/>
  <c r="T126" i="11"/>
  <c r="N126" i="11"/>
  <c r="I126" i="11"/>
  <c r="F126" i="11"/>
  <c r="U125" i="11"/>
  <c r="T125" i="11"/>
  <c r="F125" i="11" s="1"/>
  <c r="N125" i="11"/>
  <c r="G125" i="11"/>
  <c r="U124" i="11"/>
  <c r="T124" i="11"/>
  <c r="N124" i="11"/>
  <c r="I124" i="11"/>
  <c r="U123" i="11"/>
  <c r="T123" i="11"/>
  <c r="N123" i="11"/>
  <c r="G123" i="11"/>
  <c r="U122" i="11"/>
  <c r="T122" i="11"/>
  <c r="N122" i="11"/>
  <c r="I122" i="11"/>
  <c r="U121" i="11"/>
  <c r="T121" i="11"/>
  <c r="F121" i="11" s="1"/>
  <c r="N121" i="11"/>
  <c r="G121" i="11"/>
  <c r="X120" i="11"/>
  <c r="U120" i="11"/>
  <c r="T120" i="11"/>
  <c r="N120" i="11"/>
  <c r="I120" i="11"/>
  <c r="F120" i="11"/>
  <c r="U119" i="11"/>
  <c r="T119" i="11"/>
  <c r="N119" i="11"/>
  <c r="G119" i="11"/>
  <c r="X118" i="11"/>
  <c r="U118" i="11"/>
  <c r="T118" i="11"/>
  <c r="N118" i="11"/>
  <c r="I118" i="11"/>
  <c r="F118" i="11"/>
  <c r="U117" i="11"/>
  <c r="T117" i="11"/>
  <c r="F117" i="11" s="1"/>
  <c r="N117" i="11"/>
  <c r="G117" i="11"/>
  <c r="U116" i="11"/>
  <c r="T116" i="11"/>
  <c r="N116" i="11"/>
  <c r="I116" i="11"/>
  <c r="F116" i="11"/>
  <c r="X115" i="11"/>
  <c r="U115" i="11"/>
  <c r="I115" i="11" s="1"/>
  <c r="T115" i="11"/>
  <c r="N115" i="11"/>
  <c r="G115" i="11"/>
  <c r="F115" i="11"/>
  <c r="X114" i="11"/>
  <c r="U114" i="11"/>
  <c r="T114" i="11"/>
  <c r="N114" i="11"/>
  <c r="I114" i="11"/>
  <c r="G114" i="11"/>
  <c r="F114" i="11"/>
  <c r="U113" i="11"/>
  <c r="I113" i="11" s="1"/>
  <c r="T113" i="11"/>
  <c r="N113" i="11"/>
  <c r="X112" i="11"/>
  <c r="U112" i="11"/>
  <c r="T112" i="11"/>
  <c r="N112" i="11"/>
  <c r="I112" i="11"/>
  <c r="G112" i="11"/>
  <c r="F112" i="11"/>
  <c r="U111" i="11"/>
  <c r="I111" i="11" s="1"/>
  <c r="T111" i="11"/>
  <c r="F111" i="11" s="1"/>
  <c r="N111" i="11"/>
  <c r="G111" i="11"/>
  <c r="X110" i="11"/>
  <c r="U110" i="11"/>
  <c r="T110" i="11"/>
  <c r="F110" i="11" s="1"/>
  <c r="N110" i="11"/>
  <c r="I110" i="11"/>
  <c r="G110" i="11"/>
  <c r="U109" i="11"/>
  <c r="T109" i="11"/>
  <c r="F109" i="11" s="1"/>
  <c r="N109" i="11"/>
  <c r="I109" i="11"/>
  <c r="X108" i="11"/>
  <c r="U108" i="11"/>
  <c r="T108" i="11"/>
  <c r="N108" i="11"/>
  <c r="I108" i="11"/>
  <c r="G108" i="11"/>
  <c r="F108" i="11"/>
  <c r="U107" i="11"/>
  <c r="I107" i="11" s="1"/>
  <c r="T107" i="11"/>
  <c r="F107" i="11" s="1"/>
  <c r="N107" i="11"/>
  <c r="G107" i="11"/>
  <c r="X106" i="11"/>
  <c r="U106" i="11"/>
  <c r="T106" i="11"/>
  <c r="N106" i="11"/>
  <c r="I106" i="11"/>
  <c r="G106" i="11"/>
  <c r="F106" i="11"/>
  <c r="U105" i="11"/>
  <c r="T105" i="11"/>
  <c r="N105" i="11"/>
  <c r="I105" i="11"/>
  <c r="F105" i="11"/>
  <c r="U104" i="11"/>
  <c r="I104" i="11" s="1"/>
  <c r="T104" i="11"/>
  <c r="F104" i="11" s="1"/>
  <c r="N104" i="11"/>
  <c r="G104" i="11"/>
  <c r="U103" i="11"/>
  <c r="I103" i="11" s="1"/>
  <c r="T103" i="11"/>
  <c r="F103" i="11" s="1"/>
  <c r="N103" i="11"/>
  <c r="G103" i="11"/>
  <c r="X102" i="11"/>
  <c r="U102" i="11"/>
  <c r="T102" i="11"/>
  <c r="N102" i="11"/>
  <c r="I102" i="11"/>
  <c r="G102" i="11"/>
  <c r="F102" i="11"/>
  <c r="U101" i="11"/>
  <c r="T101" i="11"/>
  <c r="F101" i="11" s="1"/>
  <c r="N101" i="11"/>
  <c r="I101" i="11"/>
  <c r="U100" i="11"/>
  <c r="I100" i="11" s="1"/>
  <c r="T100" i="11"/>
  <c r="N100" i="11"/>
  <c r="G100" i="11"/>
  <c r="F100" i="11"/>
  <c r="U99" i="11"/>
  <c r="I99" i="11" s="1"/>
  <c r="T99" i="11"/>
  <c r="F99" i="11" s="1"/>
  <c r="N99" i="11"/>
  <c r="G99" i="11"/>
  <c r="U98" i="11"/>
  <c r="T98" i="11"/>
  <c r="F98" i="11" s="1"/>
  <c r="N98" i="11"/>
  <c r="I98" i="11"/>
  <c r="G98" i="11"/>
  <c r="U97" i="11"/>
  <c r="I97" i="11" s="1"/>
  <c r="T97" i="11"/>
  <c r="N97" i="11"/>
  <c r="G97" i="11"/>
  <c r="F97" i="11"/>
  <c r="X96" i="11"/>
  <c r="U96" i="11"/>
  <c r="T96" i="11"/>
  <c r="N96" i="11"/>
  <c r="I96" i="11"/>
  <c r="G96" i="11"/>
  <c r="U95" i="11"/>
  <c r="T95" i="11"/>
  <c r="G95" i="11" s="1"/>
  <c r="N95" i="11"/>
  <c r="I95" i="11"/>
  <c r="F95" i="11"/>
  <c r="U94" i="11"/>
  <c r="I94" i="11" s="1"/>
  <c r="T94" i="11"/>
  <c r="X94" i="11" s="1"/>
  <c r="N94" i="11"/>
  <c r="G94" i="11"/>
  <c r="F94" i="11"/>
  <c r="U93" i="11"/>
  <c r="T93" i="11"/>
  <c r="N93" i="11"/>
  <c r="I93" i="11"/>
  <c r="U92" i="11"/>
  <c r="T92" i="11"/>
  <c r="X92" i="11" s="1"/>
  <c r="N92" i="11"/>
  <c r="G92" i="11"/>
  <c r="U91" i="11"/>
  <c r="T91" i="11"/>
  <c r="G91" i="11" s="1"/>
  <c r="N91" i="11"/>
  <c r="I91" i="11"/>
  <c r="F91" i="11"/>
  <c r="U90" i="11"/>
  <c r="I90" i="11" s="1"/>
  <c r="T90" i="11"/>
  <c r="X90" i="11" s="1"/>
  <c r="N90" i="11"/>
  <c r="G90" i="11"/>
  <c r="F90" i="11"/>
  <c r="U89" i="11"/>
  <c r="T89" i="11"/>
  <c r="N89" i="11"/>
  <c r="I89" i="11"/>
  <c r="U88" i="11"/>
  <c r="T88" i="11"/>
  <c r="X88" i="11" s="1"/>
  <c r="N88" i="11"/>
  <c r="G88" i="11"/>
  <c r="U87" i="11"/>
  <c r="T87" i="11"/>
  <c r="G87" i="11" s="1"/>
  <c r="N87" i="11"/>
  <c r="I87" i="11"/>
  <c r="F87" i="11"/>
  <c r="U86" i="11"/>
  <c r="I86" i="11" s="1"/>
  <c r="T86" i="11"/>
  <c r="X86" i="11" s="1"/>
  <c r="N86" i="11"/>
  <c r="G86" i="11"/>
  <c r="F86" i="11"/>
  <c r="U85" i="11"/>
  <c r="T85" i="11"/>
  <c r="N85" i="11"/>
  <c r="I85" i="11"/>
  <c r="U84" i="11"/>
  <c r="T84" i="11"/>
  <c r="X84" i="11" s="1"/>
  <c r="N84" i="11"/>
  <c r="G84" i="11"/>
  <c r="U83" i="11"/>
  <c r="T83" i="11"/>
  <c r="G83" i="11" s="1"/>
  <c r="N83" i="11"/>
  <c r="I83" i="11"/>
  <c r="F83" i="11"/>
  <c r="X82" i="11"/>
  <c r="U82" i="11"/>
  <c r="T82" i="11"/>
  <c r="F82" i="11" s="1"/>
  <c r="N82" i="11"/>
  <c r="I82" i="11"/>
  <c r="G82" i="11"/>
  <c r="U81" i="11"/>
  <c r="J81" i="11" s="1"/>
  <c r="T81" i="11"/>
  <c r="X81" i="11" s="1"/>
  <c r="N81" i="11"/>
  <c r="K81" i="11"/>
  <c r="G81" i="11"/>
  <c r="D81" i="11"/>
  <c r="U80" i="11"/>
  <c r="J80" i="11" s="1"/>
  <c r="T80" i="11"/>
  <c r="N80" i="11"/>
  <c r="K80" i="11"/>
  <c r="G80" i="11"/>
  <c r="U79" i="11"/>
  <c r="T79" i="11"/>
  <c r="K79" i="11" s="1"/>
  <c r="N79" i="11"/>
  <c r="J79" i="11"/>
  <c r="I79" i="11"/>
  <c r="X78" i="11"/>
  <c r="U78" i="11"/>
  <c r="T78" i="11"/>
  <c r="N78" i="11"/>
  <c r="K78" i="11"/>
  <c r="I78" i="11"/>
  <c r="G78" i="11"/>
  <c r="E78" i="11"/>
  <c r="D78" i="11"/>
  <c r="U77" i="11"/>
  <c r="I77" i="11" s="1"/>
  <c r="T77" i="11"/>
  <c r="X77" i="11" s="1"/>
  <c r="N77" i="11"/>
  <c r="K77" i="11"/>
  <c r="G77" i="11"/>
  <c r="D77" i="11"/>
  <c r="U76" i="11"/>
  <c r="J76" i="11" s="1"/>
  <c r="T76" i="11"/>
  <c r="D76" i="11" s="1"/>
  <c r="N76" i="11"/>
  <c r="K76" i="11"/>
  <c r="G76" i="11"/>
  <c r="U75" i="11"/>
  <c r="T75" i="11"/>
  <c r="G75" i="11" s="1"/>
  <c r="N75" i="11"/>
  <c r="J75" i="11"/>
  <c r="I75" i="11"/>
  <c r="X74" i="11"/>
  <c r="U74" i="11"/>
  <c r="J74" i="11" s="1"/>
  <c r="T74" i="11"/>
  <c r="N74" i="11"/>
  <c r="K74" i="11"/>
  <c r="I74" i="11"/>
  <c r="G74" i="11"/>
  <c r="E74" i="11"/>
  <c r="D74" i="11"/>
  <c r="U73" i="11"/>
  <c r="J73" i="11" s="1"/>
  <c r="T73" i="11"/>
  <c r="X73" i="11" s="1"/>
  <c r="N73" i="11"/>
  <c r="K73" i="11"/>
  <c r="G73" i="11"/>
  <c r="D73" i="11"/>
  <c r="U72" i="11"/>
  <c r="T72" i="11"/>
  <c r="X72" i="11" s="1"/>
  <c r="N72" i="11"/>
  <c r="K72" i="11"/>
  <c r="G72" i="11"/>
  <c r="U71" i="11"/>
  <c r="T71" i="11"/>
  <c r="N71" i="11"/>
  <c r="J71" i="11"/>
  <c r="I71" i="11"/>
  <c r="X70" i="11"/>
  <c r="U70" i="11"/>
  <c r="J70" i="11" s="1"/>
  <c r="T70" i="11"/>
  <c r="N70" i="11"/>
  <c r="K70" i="11"/>
  <c r="I70" i="11"/>
  <c r="G70" i="11"/>
  <c r="E70" i="11"/>
  <c r="D70" i="11"/>
  <c r="U69" i="11"/>
  <c r="I69" i="11" s="1"/>
  <c r="T69" i="11"/>
  <c r="X69" i="11" s="1"/>
  <c r="N69" i="11"/>
  <c r="K69" i="11"/>
  <c r="G69" i="11"/>
  <c r="D69" i="11"/>
  <c r="U68" i="11"/>
  <c r="T68" i="11"/>
  <c r="D68" i="11" s="1"/>
  <c r="N68" i="11"/>
  <c r="G68" i="11"/>
  <c r="U67" i="11"/>
  <c r="J67" i="11" s="1"/>
  <c r="T67" i="11"/>
  <c r="E67" i="11" s="1"/>
  <c r="N67" i="11"/>
  <c r="K67" i="11"/>
  <c r="G67" i="11"/>
  <c r="D67" i="11"/>
  <c r="U66" i="11"/>
  <c r="T66" i="11"/>
  <c r="X66" i="11" s="1"/>
  <c r="N66" i="11"/>
  <c r="G66" i="11"/>
  <c r="U65" i="11"/>
  <c r="T65" i="11"/>
  <c r="N65" i="11"/>
  <c r="J65" i="11"/>
  <c r="I65" i="11"/>
  <c r="E65" i="11"/>
  <c r="X64" i="11"/>
  <c r="U64" i="11"/>
  <c r="T64" i="11"/>
  <c r="N64" i="11"/>
  <c r="K64" i="11"/>
  <c r="I64" i="11"/>
  <c r="G64" i="11"/>
  <c r="E64" i="11"/>
  <c r="D64" i="11"/>
  <c r="U63" i="11"/>
  <c r="T63" i="11"/>
  <c r="X63" i="11" s="1"/>
  <c r="N63" i="11"/>
  <c r="G63" i="11"/>
  <c r="D63" i="11"/>
  <c r="U62" i="11"/>
  <c r="I62" i="11" s="1"/>
  <c r="T62" i="11"/>
  <c r="N62" i="11"/>
  <c r="K62" i="11"/>
  <c r="X61" i="11"/>
  <c r="U61" i="11"/>
  <c r="T61" i="11"/>
  <c r="N61" i="11"/>
  <c r="I61" i="11"/>
  <c r="X60" i="11"/>
  <c r="U60" i="11"/>
  <c r="J60" i="11" s="1"/>
  <c r="T60" i="11"/>
  <c r="N60" i="11"/>
  <c r="K60" i="11"/>
  <c r="I60" i="11"/>
  <c r="G60" i="11"/>
  <c r="E60" i="11"/>
  <c r="D60" i="11"/>
  <c r="U59" i="11"/>
  <c r="T59" i="11"/>
  <c r="X59" i="11" s="1"/>
  <c r="N59" i="11"/>
  <c r="K59" i="11"/>
  <c r="G59" i="11"/>
  <c r="D59" i="11"/>
  <c r="U58" i="11"/>
  <c r="I58" i="11" s="1"/>
  <c r="T58" i="11"/>
  <c r="N58" i="11"/>
  <c r="J58" i="11"/>
  <c r="G58" i="11"/>
  <c r="U57" i="11"/>
  <c r="T57" i="11"/>
  <c r="N57" i="11"/>
  <c r="J57" i="11"/>
  <c r="I57" i="11"/>
  <c r="E57" i="11"/>
  <c r="X56" i="11"/>
  <c r="U56" i="11"/>
  <c r="J56" i="11" s="1"/>
  <c r="T56" i="11"/>
  <c r="N56" i="11"/>
  <c r="K56" i="11"/>
  <c r="I56" i="11"/>
  <c r="G56" i="11"/>
  <c r="E56" i="11"/>
  <c r="D56" i="11"/>
  <c r="U55" i="11"/>
  <c r="T55" i="11"/>
  <c r="X55" i="11" s="1"/>
  <c r="N55" i="11"/>
  <c r="G55" i="11"/>
  <c r="D55" i="11"/>
  <c r="U54" i="11"/>
  <c r="I54" i="11" s="1"/>
  <c r="T54" i="11"/>
  <c r="N54" i="11"/>
  <c r="X53" i="11"/>
  <c r="U53" i="11"/>
  <c r="T53" i="11"/>
  <c r="N53" i="11"/>
  <c r="J53" i="11"/>
  <c r="I53" i="11"/>
  <c r="X52" i="11"/>
  <c r="U52" i="11"/>
  <c r="J52" i="11" s="1"/>
  <c r="T52" i="11"/>
  <c r="N52" i="11"/>
  <c r="K52" i="11"/>
  <c r="I52" i="11"/>
  <c r="G52" i="11"/>
  <c r="E52" i="11"/>
  <c r="D52" i="11"/>
  <c r="U51" i="11"/>
  <c r="T51" i="11"/>
  <c r="X51" i="11" s="1"/>
  <c r="N51" i="11"/>
  <c r="K51" i="11"/>
  <c r="G51" i="11"/>
  <c r="D51" i="11"/>
  <c r="U50" i="11"/>
  <c r="I50" i="11" s="1"/>
  <c r="T50" i="11"/>
  <c r="N50" i="11"/>
  <c r="G50" i="11"/>
  <c r="U49" i="11"/>
  <c r="T49" i="11"/>
  <c r="N49" i="11"/>
  <c r="I49" i="11"/>
  <c r="E49" i="11"/>
  <c r="X48" i="11"/>
  <c r="U48" i="11"/>
  <c r="J48" i="11" s="1"/>
  <c r="T48" i="11"/>
  <c r="G48" i="11" s="1"/>
  <c r="N48" i="11"/>
  <c r="K48" i="11"/>
  <c r="I48" i="11"/>
  <c r="E48" i="11"/>
  <c r="D48" i="11"/>
  <c r="U47" i="11"/>
  <c r="T47" i="11"/>
  <c r="X47" i="11" s="1"/>
  <c r="N47" i="11"/>
  <c r="G47" i="11"/>
  <c r="E47" i="11"/>
  <c r="D47" i="11"/>
  <c r="U46" i="11"/>
  <c r="I46" i="11" s="1"/>
  <c r="T46" i="11"/>
  <c r="N46" i="11"/>
  <c r="K46" i="11"/>
  <c r="X45" i="11"/>
  <c r="U45" i="11"/>
  <c r="T45" i="11"/>
  <c r="N45" i="11"/>
  <c r="I45" i="11"/>
  <c r="X44" i="11"/>
  <c r="U44" i="11"/>
  <c r="T44" i="11"/>
  <c r="N44" i="11"/>
  <c r="I44" i="11"/>
  <c r="G44" i="11"/>
  <c r="F44" i="11"/>
  <c r="U43" i="11"/>
  <c r="T43" i="11"/>
  <c r="X43" i="11" s="1"/>
  <c r="N43" i="11"/>
  <c r="G43" i="11"/>
  <c r="U42" i="11"/>
  <c r="T42" i="11"/>
  <c r="N42" i="11"/>
  <c r="I42" i="11"/>
  <c r="U41" i="11"/>
  <c r="X41" i="11" s="1"/>
  <c r="T41" i="11"/>
  <c r="F41" i="11" s="1"/>
  <c r="N41" i="11"/>
  <c r="G41" i="11"/>
  <c r="U40" i="11"/>
  <c r="T40" i="11"/>
  <c r="N40" i="11"/>
  <c r="G40" i="11"/>
  <c r="F40" i="11"/>
  <c r="U39" i="11"/>
  <c r="T39" i="11"/>
  <c r="F39" i="11" s="1"/>
  <c r="N39" i="11"/>
  <c r="I39" i="11"/>
  <c r="X38" i="11"/>
  <c r="U38" i="11"/>
  <c r="T38" i="11"/>
  <c r="G38" i="11" s="1"/>
  <c r="N38" i="11"/>
  <c r="I38" i="11"/>
  <c r="U37" i="11"/>
  <c r="T37" i="11"/>
  <c r="N37" i="11"/>
  <c r="G37" i="11"/>
  <c r="F37" i="11"/>
  <c r="U36" i="11"/>
  <c r="T36" i="11"/>
  <c r="X36" i="11" s="1"/>
  <c r="N36" i="11"/>
  <c r="G36" i="11"/>
  <c r="U35" i="11"/>
  <c r="T35" i="11"/>
  <c r="N35" i="11"/>
  <c r="I35" i="11"/>
  <c r="X34" i="11"/>
  <c r="U34" i="11"/>
  <c r="T34" i="11"/>
  <c r="N34" i="11"/>
  <c r="I34" i="11"/>
  <c r="F34" i="11"/>
  <c r="U33" i="11"/>
  <c r="X33" i="11" s="1"/>
  <c r="T33" i="11"/>
  <c r="N33" i="11"/>
  <c r="G33" i="11"/>
  <c r="F33" i="11"/>
  <c r="U32" i="11"/>
  <c r="T32" i="11"/>
  <c r="X32" i="11" s="1"/>
  <c r="N32" i="11"/>
  <c r="G32" i="11"/>
  <c r="F32" i="11"/>
  <c r="U31" i="11"/>
  <c r="T31" i="11"/>
  <c r="F31" i="11" s="1"/>
  <c r="N31" i="11"/>
  <c r="I31" i="11"/>
  <c r="X30" i="11"/>
  <c r="U30" i="11"/>
  <c r="T30" i="11"/>
  <c r="G30" i="11" s="1"/>
  <c r="N30" i="11"/>
  <c r="I30" i="11"/>
  <c r="F30" i="11"/>
  <c r="U29" i="11"/>
  <c r="T29" i="11"/>
  <c r="N29" i="11"/>
  <c r="G29" i="11"/>
  <c r="F29" i="11"/>
  <c r="U28" i="11"/>
  <c r="T28" i="11"/>
  <c r="N28" i="11"/>
  <c r="G28" i="11"/>
  <c r="U27" i="11"/>
  <c r="T27" i="11"/>
  <c r="F27" i="11" s="1"/>
  <c r="N27" i="11"/>
  <c r="I27" i="11"/>
  <c r="X26" i="11"/>
  <c r="U26" i="11"/>
  <c r="T26" i="11"/>
  <c r="N26" i="11"/>
  <c r="I26" i="11"/>
  <c r="F26" i="11"/>
  <c r="U25" i="11"/>
  <c r="X25" i="11" s="1"/>
  <c r="T25" i="11"/>
  <c r="F25" i="11" s="1"/>
  <c r="N25" i="11"/>
  <c r="G25" i="11"/>
  <c r="U24" i="11"/>
  <c r="T24" i="11"/>
  <c r="X24" i="11" s="1"/>
  <c r="N24" i="11"/>
  <c r="G24" i="11"/>
  <c r="F24" i="11"/>
  <c r="U23" i="11"/>
  <c r="T23" i="11"/>
  <c r="F23" i="11" s="1"/>
  <c r="N23" i="11"/>
  <c r="I23" i="11"/>
  <c r="X22" i="11"/>
  <c r="U22" i="11"/>
  <c r="T22" i="11"/>
  <c r="G22" i="11" s="1"/>
  <c r="N22" i="11"/>
  <c r="I22" i="11"/>
  <c r="F22" i="11"/>
  <c r="X21" i="11"/>
  <c r="U21" i="11"/>
  <c r="J21" i="11" s="1"/>
  <c r="T21" i="11"/>
  <c r="N21" i="11"/>
  <c r="K21" i="11"/>
  <c r="G21" i="11"/>
  <c r="E21" i="11"/>
  <c r="D21" i="11"/>
  <c r="U20" i="11"/>
  <c r="T20" i="11"/>
  <c r="X20" i="11" s="1"/>
  <c r="N20" i="11"/>
  <c r="K20" i="11"/>
  <c r="G20" i="11"/>
  <c r="U19" i="11"/>
  <c r="T19" i="11"/>
  <c r="J19" i="11" s="1"/>
  <c r="N19" i="11"/>
  <c r="I19" i="11"/>
  <c r="X18" i="11"/>
  <c r="U18" i="11"/>
  <c r="T18" i="11"/>
  <c r="K18" i="11" s="1"/>
  <c r="N18" i="11"/>
  <c r="J18" i="11"/>
  <c r="I18" i="11"/>
  <c r="E18" i="11"/>
  <c r="D18" i="11"/>
  <c r="X17" i="11"/>
  <c r="U17" i="11"/>
  <c r="J17" i="11" s="1"/>
  <c r="T17" i="11"/>
  <c r="N17" i="11"/>
  <c r="K17" i="11"/>
  <c r="G17" i="11"/>
  <c r="E17" i="11"/>
  <c r="D17" i="11"/>
  <c r="U16" i="11"/>
  <c r="T16" i="11"/>
  <c r="X16" i="11" s="1"/>
  <c r="N16" i="11"/>
  <c r="K16" i="11"/>
  <c r="G16" i="11"/>
  <c r="U15" i="11"/>
  <c r="T15" i="11"/>
  <c r="J15" i="11" s="1"/>
  <c r="N15" i="11"/>
  <c r="I15" i="11"/>
  <c r="X14" i="11"/>
  <c r="U14" i="11"/>
  <c r="T14" i="11"/>
  <c r="G14" i="11" s="1"/>
  <c r="N14" i="11"/>
  <c r="J14" i="11"/>
  <c r="I14" i="11"/>
  <c r="E14" i="11"/>
  <c r="D14" i="11"/>
  <c r="X13" i="11"/>
  <c r="U13" i="11"/>
  <c r="J13" i="11" s="1"/>
  <c r="T13" i="11"/>
  <c r="N13" i="11"/>
  <c r="K13" i="11"/>
  <c r="G13" i="11"/>
  <c r="E13" i="11"/>
  <c r="D13" i="11"/>
  <c r="U12" i="11"/>
  <c r="I12" i="11" s="1"/>
  <c r="T12" i="11"/>
  <c r="G12" i="11" s="1"/>
  <c r="N12" i="11"/>
  <c r="X11" i="11"/>
  <c r="U11" i="11"/>
  <c r="T11" i="11"/>
  <c r="D11" i="11" s="1"/>
  <c r="N11" i="11"/>
  <c r="K11" i="11"/>
  <c r="J11" i="11"/>
  <c r="I11" i="11"/>
  <c r="G11" i="11"/>
  <c r="U10" i="11"/>
  <c r="T10" i="11"/>
  <c r="N10" i="11"/>
  <c r="J10" i="11"/>
  <c r="I10" i="11"/>
  <c r="E10" i="11"/>
  <c r="X9" i="11"/>
  <c r="U9" i="11"/>
  <c r="J9" i="11" s="1"/>
  <c r="T9" i="11"/>
  <c r="N9" i="11"/>
  <c r="K9" i="11"/>
  <c r="G9" i="11"/>
  <c r="E9" i="11"/>
  <c r="D9" i="11"/>
  <c r="U8" i="11"/>
  <c r="I8" i="11" s="1"/>
  <c r="T8" i="11"/>
  <c r="D8" i="11" s="1"/>
  <c r="N8" i="11"/>
  <c r="N374" i="11" s="1"/>
  <c r="N375" i="11" s="1"/>
  <c r="D371" i="10"/>
  <c r="E370" i="10"/>
  <c r="E371" i="10" s="1"/>
  <c r="D370" i="10"/>
  <c r="C368" i="10"/>
  <c r="L372" i="11" s="1"/>
  <c r="B368" i="10"/>
  <c r="C372" i="11" s="1"/>
  <c r="C367" i="10"/>
  <c r="L371" i="11" s="1"/>
  <c r="B367" i="10"/>
  <c r="C366" i="10"/>
  <c r="L370" i="11" s="1"/>
  <c r="B366" i="10"/>
  <c r="C365" i="10"/>
  <c r="L369" i="11" s="1"/>
  <c r="B365" i="10"/>
  <c r="C364" i="10"/>
  <c r="L368" i="11" s="1"/>
  <c r="B364" i="10"/>
  <c r="C363" i="10"/>
  <c r="L367" i="11" s="1"/>
  <c r="B363" i="10"/>
  <c r="C362" i="10"/>
  <c r="L366" i="11" s="1"/>
  <c r="B362" i="10"/>
  <c r="C361" i="10"/>
  <c r="L365" i="11" s="1"/>
  <c r="B361" i="10"/>
  <c r="C360" i="10"/>
  <c r="L364" i="11" s="1"/>
  <c r="B360" i="10"/>
  <c r="C359" i="10"/>
  <c r="L363" i="11" s="1"/>
  <c r="B359" i="10"/>
  <c r="C358" i="10"/>
  <c r="L362" i="11" s="1"/>
  <c r="B358" i="10"/>
  <c r="C357" i="10"/>
  <c r="L361" i="11" s="1"/>
  <c r="B357" i="10"/>
  <c r="C356" i="10"/>
  <c r="L360" i="11" s="1"/>
  <c r="B356" i="10"/>
  <c r="C355" i="10"/>
  <c r="L359" i="11" s="1"/>
  <c r="B355" i="10"/>
  <c r="C354" i="10"/>
  <c r="L358" i="11" s="1"/>
  <c r="B354" i="10"/>
  <c r="C353" i="10"/>
  <c r="L357" i="11" s="1"/>
  <c r="B353" i="10"/>
  <c r="C352" i="10"/>
  <c r="L356" i="11" s="1"/>
  <c r="B352" i="10"/>
  <c r="C351" i="10"/>
  <c r="L355" i="11" s="1"/>
  <c r="B351" i="10"/>
  <c r="C350" i="10"/>
  <c r="L354" i="11" s="1"/>
  <c r="B350" i="10"/>
  <c r="C349" i="10"/>
  <c r="L353" i="11" s="1"/>
  <c r="B349" i="10"/>
  <c r="C348" i="10"/>
  <c r="L352" i="11" s="1"/>
  <c r="B348" i="10"/>
  <c r="C347" i="10"/>
  <c r="L351" i="11" s="1"/>
  <c r="B347" i="10"/>
  <c r="C346" i="10"/>
  <c r="L350" i="11" s="1"/>
  <c r="B346" i="10"/>
  <c r="C345" i="10"/>
  <c r="L349" i="11" s="1"/>
  <c r="B345" i="10"/>
  <c r="C344" i="10"/>
  <c r="L348" i="11" s="1"/>
  <c r="B344" i="10"/>
  <c r="C343" i="10"/>
  <c r="L347" i="11" s="1"/>
  <c r="B343" i="10"/>
  <c r="C342" i="10"/>
  <c r="L346" i="11" s="1"/>
  <c r="B342" i="10"/>
  <c r="C341" i="10"/>
  <c r="L345" i="11" s="1"/>
  <c r="B341" i="10"/>
  <c r="C340" i="10"/>
  <c r="L344" i="11" s="1"/>
  <c r="B340" i="10"/>
  <c r="C339" i="10"/>
  <c r="L343" i="11" s="1"/>
  <c r="B339" i="10"/>
  <c r="C338" i="10"/>
  <c r="L342" i="11" s="1"/>
  <c r="B338" i="10"/>
  <c r="C337" i="10"/>
  <c r="L341" i="11" s="1"/>
  <c r="B337" i="10"/>
  <c r="C336" i="10"/>
  <c r="L340" i="11" s="1"/>
  <c r="B336" i="10"/>
  <c r="C335" i="10"/>
  <c r="L339" i="11" s="1"/>
  <c r="B335" i="10"/>
  <c r="C334" i="10"/>
  <c r="L338" i="11" s="1"/>
  <c r="B334" i="10"/>
  <c r="C333" i="10"/>
  <c r="L337" i="11" s="1"/>
  <c r="B333" i="10"/>
  <c r="C332" i="10"/>
  <c r="L336" i="11" s="1"/>
  <c r="B332" i="10"/>
  <c r="C331" i="10"/>
  <c r="L335" i="11" s="1"/>
  <c r="B331" i="10"/>
  <c r="C330" i="10"/>
  <c r="L334" i="11" s="1"/>
  <c r="B330" i="10"/>
  <c r="C329" i="10"/>
  <c r="L333" i="11" s="1"/>
  <c r="B329" i="10"/>
  <c r="C328" i="10"/>
  <c r="L332" i="11" s="1"/>
  <c r="B328" i="10"/>
  <c r="C327" i="10"/>
  <c r="L331" i="11" s="1"/>
  <c r="B327" i="10"/>
  <c r="C326" i="10"/>
  <c r="L330" i="11" s="1"/>
  <c r="B326" i="10"/>
  <c r="C325" i="10"/>
  <c r="L329" i="11" s="1"/>
  <c r="B325" i="10"/>
  <c r="C324" i="10"/>
  <c r="L328" i="11" s="1"/>
  <c r="B324" i="10"/>
  <c r="C323" i="10"/>
  <c r="L327" i="11" s="1"/>
  <c r="B323" i="10"/>
  <c r="C322" i="10"/>
  <c r="L326" i="11" s="1"/>
  <c r="B322" i="10"/>
  <c r="C321" i="10"/>
  <c r="L325" i="11" s="1"/>
  <c r="B321" i="10"/>
  <c r="C320" i="10"/>
  <c r="L324" i="11" s="1"/>
  <c r="B320" i="10"/>
  <c r="C319" i="10"/>
  <c r="L323" i="11" s="1"/>
  <c r="B319" i="10"/>
  <c r="C318" i="10"/>
  <c r="L322" i="11" s="1"/>
  <c r="B318" i="10"/>
  <c r="C317" i="10"/>
  <c r="L321" i="11" s="1"/>
  <c r="B317" i="10"/>
  <c r="C316" i="10"/>
  <c r="L320" i="11" s="1"/>
  <c r="B316" i="10"/>
  <c r="C315" i="10"/>
  <c r="L319" i="11" s="1"/>
  <c r="B315" i="10"/>
  <c r="C314" i="10"/>
  <c r="L318" i="11" s="1"/>
  <c r="B314" i="10"/>
  <c r="C313" i="10"/>
  <c r="L317" i="11" s="1"/>
  <c r="B313" i="10"/>
  <c r="C312" i="10"/>
  <c r="L316" i="11" s="1"/>
  <c r="B312" i="10"/>
  <c r="C311" i="10"/>
  <c r="B311" i="10"/>
  <c r="C310" i="10"/>
  <c r="L314" i="11" s="1"/>
  <c r="B310" i="10"/>
  <c r="C309" i="10"/>
  <c r="B309" i="10"/>
  <c r="C308" i="10"/>
  <c r="L312" i="11" s="1"/>
  <c r="B308" i="10"/>
  <c r="C307" i="10"/>
  <c r="B307" i="10"/>
  <c r="C306" i="10"/>
  <c r="L310" i="11" s="1"/>
  <c r="B306" i="10"/>
  <c r="C305" i="10"/>
  <c r="B305" i="10"/>
  <c r="C304" i="10"/>
  <c r="L308" i="11" s="1"/>
  <c r="B304" i="10"/>
  <c r="C303" i="10"/>
  <c r="B303" i="10"/>
  <c r="C302" i="10"/>
  <c r="L306" i="11" s="1"/>
  <c r="B302" i="10"/>
  <c r="C301" i="10"/>
  <c r="B301" i="10"/>
  <c r="C300" i="10"/>
  <c r="L304" i="11" s="1"/>
  <c r="B300" i="10"/>
  <c r="C299" i="10"/>
  <c r="B299" i="10"/>
  <c r="C298" i="10"/>
  <c r="L302" i="11" s="1"/>
  <c r="B298" i="10"/>
  <c r="C297" i="10"/>
  <c r="B297" i="10"/>
  <c r="C296" i="10"/>
  <c r="L300" i="11" s="1"/>
  <c r="B296" i="10"/>
  <c r="C295" i="10"/>
  <c r="B295" i="10"/>
  <c r="C294" i="10"/>
  <c r="L298" i="11" s="1"/>
  <c r="B294" i="10"/>
  <c r="C293" i="10"/>
  <c r="B293" i="10"/>
  <c r="C292" i="10"/>
  <c r="L296" i="11" s="1"/>
  <c r="B292" i="10"/>
  <c r="C291" i="10"/>
  <c r="B291" i="10"/>
  <c r="C290" i="10"/>
  <c r="L294" i="11" s="1"/>
  <c r="B290" i="10"/>
  <c r="C289" i="10"/>
  <c r="B289" i="10"/>
  <c r="C288" i="10"/>
  <c r="L292" i="11" s="1"/>
  <c r="B288" i="10"/>
  <c r="C287" i="10"/>
  <c r="B287" i="10"/>
  <c r="C286" i="10"/>
  <c r="L290" i="11" s="1"/>
  <c r="B286" i="10"/>
  <c r="C285" i="10"/>
  <c r="B285" i="10"/>
  <c r="C284" i="10"/>
  <c r="L288" i="11" s="1"/>
  <c r="B284" i="10"/>
  <c r="C283" i="10"/>
  <c r="B283" i="10"/>
  <c r="C282" i="10"/>
  <c r="L286" i="11" s="1"/>
  <c r="B282" i="10"/>
  <c r="C281" i="10"/>
  <c r="B281" i="10"/>
  <c r="C280" i="10"/>
  <c r="L284" i="11" s="1"/>
  <c r="B280" i="10"/>
  <c r="C279" i="10"/>
  <c r="B279" i="10"/>
  <c r="C278" i="10"/>
  <c r="L282" i="11" s="1"/>
  <c r="B278" i="10"/>
  <c r="C277" i="10"/>
  <c r="B277" i="10"/>
  <c r="C276" i="10"/>
  <c r="L280" i="11" s="1"/>
  <c r="B276" i="10"/>
  <c r="C275" i="10"/>
  <c r="B275" i="10"/>
  <c r="C274" i="10"/>
  <c r="L278" i="11" s="1"/>
  <c r="B274" i="10"/>
  <c r="C273" i="10"/>
  <c r="B273" i="10"/>
  <c r="C272" i="10"/>
  <c r="L276" i="11" s="1"/>
  <c r="B272" i="10"/>
  <c r="C271" i="10"/>
  <c r="B271" i="10"/>
  <c r="C270" i="10"/>
  <c r="L274" i="11" s="1"/>
  <c r="B270" i="10"/>
  <c r="C269" i="10"/>
  <c r="B269" i="10"/>
  <c r="C268" i="10"/>
  <c r="L272" i="11" s="1"/>
  <c r="B268" i="10"/>
  <c r="C267" i="10"/>
  <c r="B267" i="10"/>
  <c r="C266" i="10"/>
  <c r="L270" i="11" s="1"/>
  <c r="B266" i="10"/>
  <c r="C265" i="10"/>
  <c r="B265" i="10"/>
  <c r="C264" i="10"/>
  <c r="L268" i="11" s="1"/>
  <c r="B264" i="10"/>
  <c r="C263" i="10"/>
  <c r="B263" i="10"/>
  <c r="C262" i="10"/>
  <c r="B262" i="10"/>
  <c r="C261" i="10"/>
  <c r="B261" i="10"/>
  <c r="C260" i="10"/>
  <c r="L264" i="11" s="1"/>
  <c r="B260" i="10"/>
  <c r="C259" i="10"/>
  <c r="B259" i="10"/>
  <c r="C258" i="10"/>
  <c r="B258" i="10"/>
  <c r="C257" i="10"/>
  <c r="B257" i="10"/>
  <c r="C256" i="10"/>
  <c r="L260" i="11" s="1"/>
  <c r="B256" i="10"/>
  <c r="C255" i="10"/>
  <c r="B255" i="10"/>
  <c r="C254" i="10"/>
  <c r="B254" i="10"/>
  <c r="C253" i="10"/>
  <c r="B253" i="10"/>
  <c r="C252" i="10"/>
  <c r="L256" i="11" s="1"/>
  <c r="B252" i="10"/>
  <c r="C251" i="10"/>
  <c r="B251" i="10"/>
  <c r="C250" i="10"/>
  <c r="B250" i="10"/>
  <c r="C249" i="10"/>
  <c r="B249" i="10"/>
  <c r="C248" i="10"/>
  <c r="L252" i="11" s="1"/>
  <c r="B248" i="10"/>
  <c r="C247" i="10"/>
  <c r="B247" i="10"/>
  <c r="C246" i="10"/>
  <c r="B246" i="10"/>
  <c r="C245" i="10"/>
  <c r="B245" i="10"/>
  <c r="C244" i="10"/>
  <c r="L248" i="11" s="1"/>
  <c r="B244" i="10"/>
  <c r="C243" i="10"/>
  <c r="B243" i="10"/>
  <c r="C242" i="10"/>
  <c r="B242" i="10"/>
  <c r="C241" i="10"/>
  <c r="B241" i="10"/>
  <c r="C240" i="10"/>
  <c r="L244" i="11" s="1"/>
  <c r="B240" i="10"/>
  <c r="C239" i="10"/>
  <c r="B239" i="10"/>
  <c r="C238" i="10"/>
  <c r="B238" i="10"/>
  <c r="C237" i="10"/>
  <c r="B237" i="10"/>
  <c r="C236" i="10"/>
  <c r="L240" i="11" s="1"/>
  <c r="B236" i="10"/>
  <c r="C235" i="10"/>
  <c r="B235" i="10"/>
  <c r="C234" i="10"/>
  <c r="B234" i="10"/>
  <c r="C233" i="10"/>
  <c r="B233" i="10"/>
  <c r="C232" i="10"/>
  <c r="B232" i="10"/>
  <c r="C231" i="10"/>
  <c r="B231" i="10"/>
  <c r="C230" i="10"/>
  <c r="B230" i="10"/>
  <c r="C229" i="10"/>
  <c r="B229" i="10"/>
  <c r="C228" i="10"/>
  <c r="B228" i="10"/>
  <c r="C227" i="10"/>
  <c r="B227" i="10"/>
  <c r="C226" i="10"/>
  <c r="B226" i="10"/>
  <c r="C225" i="10"/>
  <c r="B225" i="10"/>
  <c r="C224" i="10"/>
  <c r="B224" i="10"/>
  <c r="C223" i="10"/>
  <c r="B223" i="10"/>
  <c r="C222" i="10"/>
  <c r="B222" i="10"/>
  <c r="C221" i="10"/>
  <c r="B221" i="10"/>
  <c r="C220" i="10"/>
  <c r="B220" i="10"/>
  <c r="C219" i="10"/>
  <c r="B219" i="10"/>
  <c r="C218" i="10"/>
  <c r="B218" i="10"/>
  <c r="C217" i="10"/>
  <c r="B217" i="10"/>
  <c r="C216" i="10"/>
  <c r="B216" i="10"/>
  <c r="C215" i="10"/>
  <c r="B215" i="10"/>
  <c r="C214" i="10"/>
  <c r="B214" i="10"/>
  <c r="C213" i="10"/>
  <c r="B213" i="10"/>
  <c r="C212" i="10"/>
  <c r="B212" i="10"/>
  <c r="C211" i="10"/>
  <c r="B211" i="10"/>
  <c r="C210" i="10"/>
  <c r="B210" i="10"/>
  <c r="C209" i="10"/>
  <c r="B209" i="10"/>
  <c r="C208" i="10"/>
  <c r="B208" i="10"/>
  <c r="C207" i="10"/>
  <c r="B207" i="10"/>
  <c r="C206" i="10"/>
  <c r="B206" i="10"/>
  <c r="C205" i="10"/>
  <c r="B205" i="10"/>
  <c r="C204" i="10"/>
  <c r="B204" i="10"/>
  <c r="C203" i="10"/>
  <c r="B203" i="10"/>
  <c r="C202" i="10"/>
  <c r="B202" i="10"/>
  <c r="C201" i="10"/>
  <c r="B201" i="10"/>
  <c r="C200" i="10"/>
  <c r="B200" i="10"/>
  <c r="C199" i="10"/>
  <c r="B199" i="10"/>
  <c r="C198" i="10"/>
  <c r="B198" i="10"/>
  <c r="C197" i="10"/>
  <c r="L201" i="11" s="1"/>
  <c r="B197" i="10"/>
  <c r="C196" i="10"/>
  <c r="B196" i="10"/>
  <c r="C195" i="10"/>
  <c r="L199" i="11" s="1"/>
  <c r="B195" i="10"/>
  <c r="C194" i="10"/>
  <c r="B194" i="10"/>
  <c r="C193" i="10"/>
  <c r="L197" i="11" s="1"/>
  <c r="B193" i="10"/>
  <c r="C192" i="10"/>
  <c r="B192" i="10"/>
  <c r="C191" i="10"/>
  <c r="L195" i="11" s="1"/>
  <c r="B191" i="10"/>
  <c r="C190" i="10"/>
  <c r="B190" i="10"/>
  <c r="C189" i="10"/>
  <c r="L193" i="11" s="1"/>
  <c r="B189" i="10"/>
  <c r="C188" i="10"/>
  <c r="B188" i="10"/>
  <c r="C187" i="10"/>
  <c r="L191" i="11" s="1"/>
  <c r="B187" i="10"/>
  <c r="C186" i="10"/>
  <c r="B186" i="10"/>
  <c r="C185" i="10"/>
  <c r="L189" i="11" s="1"/>
  <c r="B185" i="10"/>
  <c r="C184" i="10"/>
  <c r="B184" i="10"/>
  <c r="C183" i="10"/>
  <c r="L187" i="11" s="1"/>
  <c r="B183" i="10"/>
  <c r="C182" i="10"/>
  <c r="L186" i="11" s="1"/>
  <c r="B182" i="10"/>
  <c r="C181" i="10"/>
  <c r="L185" i="11" s="1"/>
  <c r="B181" i="10"/>
  <c r="C180" i="10"/>
  <c r="L184" i="11" s="1"/>
  <c r="B180" i="10"/>
  <c r="C179" i="10"/>
  <c r="L183" i="11" s="1"/>
  <c r="B179" i="10"/>
  <c r="C178" i="10"/>
  <c r="L182" i="11" s="1"/>
  <c r="B178" i="10"/>
  <c r="C177" i="10"/>
  <c r="L181" i="11" s="1"/>
  <c r="B177" i="10"/>
  <c r="C176" i="10"/>
  <c r="L180" i="11" s="1"/>
  <c r="B176" i="10"/>
  <c r="C175" i="10"/>
  <c r="L179" i="11" s="1"/>
  <c r="B175" i="10"/>
  <c r="C174" i="10"/>
  <c r="L178" i="11" s="1"/>
  <c r="B174" i="10"/>
  <c r="C173" i="10"/>
  <c r="L177" i="11" s="1"/>
  <c r="B173" i="10"/>
  <c r="C172" i="10"/>
  <c r="L176" i="11" s="1"/>
  <c r="B172" i="10"/>
  <c r="C171" i="10"/>
  <c r="L175" i="11" s="1"/>
  <c r="B171" i="10"/>
  <c r="C170" i="10"/>
  <c r="L174" i="11" s="1"/>
  <c r="B170" i="10"/>
  <c r="C169" i="10"/>
  <c r="L173" i="11" s="1"/>
  <c r="B169" i="10"/>
  <c r="C168" i="10"/>
  <c r="L172" i="11" s="1"/>
  <c r="B168" i="10"/>
  <c r="C167" i="10"/>
  <c r="L171" i="11" s="1"/>
  <c r="B167" i="10"/>
  <c r="C166" i="10"/>
  <c r="L170" i="11" s="1"/>
  <c r="B166" i="10"/>
  <c r="C165" i="10"/>
  <c r="L169" i="11" s="1"/>
  <c r="B165" i="10"/>
  <c r="C164" i="10"/>
  <c r="L168" i="11" s="1"/>
  <c r="B164" i="10"/>
  <c r="C163" i="10"/>
  <c r="L167" i="11" s="1"/>
  <c r="B163" i="10"/>
  <c r="C162" i="10"/>
  <c r="L166" i="11" s="1"/>
  <c r="B162" i="10"/>
  <c r="C161" i="10"/>
  <c r="L165" i="11" s="1"/>
  <c r="B161" i="10"/>
  <c r="C160" i="10"/>
  <c r="L164" i="11" s="1"/>
  <c r="B160" i="10"/>
  <c r="C159" i="10"/>
  <c r="L163" i="11" s="1"/>
  <c r="B159" i="10"/>
  <c r="C158" i="10"/>
  <c r="L162" i="11" s="1"/>
  <c r="B158" i="10"/>
  <c r="C157" i="10"/>
  <c r="L161" i="11" s="1"/>
  <c r="B157" i="10"/>
  <c r="C156" i="10"/>
  <c r="L160" i="11" s="1"/>
  <c r="B156" i="10"/>
  <c r="C155" i="10"/>
  <c r="L159" i="11" s="1"/>
  <c r="B155" i="10"/>
  <c r="C154" i="10"/>
  <c r="L158" i="11" s="1"/>
  <c r="B154" i="10"/>
  <c r="C153" i="10"/>
  <c r="L157" i="11" s="1"/>
  <c r="B153" i="10"/>
  <c r="C152" i="10"/>
  <c r="L156" i="11" s="1"/>
  <c r="B152" i="10"/>
  <c r="C151" i="10"/>
  <c r="L155" i="11" s="1"/>
  <c r="B151" i="10"/>
  <c r="C150" i="10"/>
  <c r="B150" i="10"/>
  <c r="C149" i="10"/>
  <c r="L153" i="11" s="1"/>
  <c r="B149" i="10"/>
  <c r="C148" i="10"/>
  <c r="B148" i="10"/>
  <c r="C147" i="10"/>
  <c r="L151" i="11" s="1"/>
  <c r="B147" i="10"/>
  <c r="C146" i="10"/>
  <c r="B146" i="10"/>
  <c r="C145" i="10"/>
  <c r="L149" i="11" s="1"/>
  <c r="B145" i="10"/>
  <c r="C144" i="10"/>
  <c r="B144" i="10"/>
  <c r="C143" i="10"/>
  <c r="L147" i="11" s="1"/>
  <c r="B143" i="10"/>
  <c r="C142" i="10"/>
  <c r="B142" i="10"/>
  <c r="C141" i="10"/>
  <c r="L145" i="11" s="1"/>
  <c r="B141" i="10"/>
  <c r="C140" i="10"/>
  <c r="B140" i="10"/>
  <c r="C139" i="10"/>
  <c r="L143" i="11" s="1"/>
  <c r="B139" i="10"/>
  <c r="C138" i="10"/>
  <c r="B138" i="10"/>
  <c r="C137" i="10"/>
  <c r="L141" i="11" s="1"/>
  <c r="B137" i="10"/>
  <c r="C136" i="10"/>
  <c r="B136" i="10"/>
  <c r="C135" i="10"/>
  <c r="L139" i="11" s="1"/>
  <c r="B135" i="10"/>
  <c r="C134" i="10"/>
  <c r="B134" i="10"/>
  <c r="C133" i="10"/>
  <c r="L137" i="11" s="1"/>
  <c r="B133" i="10"/>
  <c r="C132" i="10"/>
  <c r="B132" i="10"/>
  <c r="C131" i="10"/>
  <c r="L135" i="11" s="1"/>
  <c r="B131" i="10"/>
  <c r="C130" i="10"/>
  <c r="B130" i="10"/>
  <c r="C129" i="10"/>
  <c r="L133" i="11" s="1"/>
  <c r="B129" i="10"/>
  <c r="C128" i="10"/>
  <c r="B128" i="10"/>
  <c r="C127" i="10"/>
  <c r="L131" i="11" s="1"/>
  <c r="B127" i="10"/>
  <c r="C126" i="10"/>
  <c r="B126" i="10"/>
  <c r="C125" i="10"/>
  <c r="L129" i="11" s="1"/>
  <c r="B125" i="10"/>
  <c r="C124" i="10"/>
  <c r="B124" i="10"/>
  <c r="C123" i="10"/>
  <c r="L127" i="11" s="1"/>
  <c r="B123" i="10"/>
  <c r="C122" i="10"/>
  <c r="B122" i="10"/>
  <c r="C121" i="10"/>
  <c r="L125" i="11" s="1"/>
  <c r="B121" i="10"/>
  <c r="C120" i="10"/>
  <c r="B120" i="10"/>
  <c r="C119" i="10"/>
  <c r="L123" i="11" s="1"/>
  <c r="B119" i="10"/>
  <c r="C118" i="10"/>
  <c r="B118" i="10"/>
  <c r="C117" i="10"/>
  <c r="L121" i="11" s="1"/>
  <c r="B117" i="10"/>
  <c r="C116" i="10"/>
  <c r="B116" i="10"/>
  <c r="C115" i="10"/>
  <c r="L119" i="11" s="1"/>
  <c r="B115" i="10"/>
  <c r="C114" i="10"/>
  <c r="B114" i="10"/>
  <c r="C113" i="10"/>
  <c r="L117" i="11" s="1"/>
  <c r="B113" i="10"/>
  <c r="C112" i="10"/>
  <c r="B112" i="10"/>
  <c r="C111" i="10"/>
  <c r="L115" i="11" s="1"/>
  <c r="B111" i="10"/>
  <c r="C110" i="10"/>
  <c r="B110" i="10"/>
  <c r="C109" i="10"/>
  <c r="L113" i="11" s="1"/>
  <c r="B109" i="10"/>
  <c r="C108" i="10"/>
  <c r="B108" i="10"/>
  <c r="C112" i="11" s="1"/>
  <c r="C107" i="10"/>
  <c r="L111" i="11" s="1"/>
  <c r="B107" i="10"/>
  <c r="C111" i="11" s="1"/>
  <c r="C106" i="10"/>
  <c r="B106" i="10"/>
  <c r="C110" i="11" s="1"/>
  <c r="C105" i="10"/>
  <c r="L109" i="11" s="1"/>
  <c r="B105" i="10"/>
  <c r="C109" i="11" s="1"/>
  <c r="C104" i="10"/>
  <c r="B104" i="10"/>
  <c r="C108" i="11" s="1"/>
  <c r="C103" i="10"/>
  <c r="L107" i="11" s="1"/>
  <c r="B103" i="10"/>
  <c r="C107" i="11" s="1"/>
  <c r="C102" i="10"/>
  <c r="B102" i="10"/>
  <c r="C106" i="11" s="1"/>
  <c r="C101" i="10"/>
  <c r="L105" i="11" s="1"/>
  <c r="B101" i="10"/>
  <c r="C105" i="11" s="1"/>
  <c r="C100" i="10"/>
  <c r="B100" i="10"/>
  <c r="C104" i="11" s="1"/>
  <c r="C99" i="10"/>
  <c r="L103" i="11" s="1"/>
  <c r="B99" i="10"/>
  <c r="C103" i="11" s="1"/>
  <c r="C98" i="10"/>
  <c r="B98" i="10"/>
  <c r="C102" i="11" s="1"/>
  <c r="C97" i="10"/>
  <c r="L101" i="11" s="1"/>
  <c r="B97" i="10"/>
  <c r="C101" i="11" s="1"/>
  <c r="C96" i="10"/>
  <c r="B96" i="10"/>
  <c r="C100" i="11" s="1"/>
  <c r="C95" i="10"/>
  <c r="L99" i="11" s="1"/>
  <c r="B95" i="10"/>
  <c r="C99" i="11" s="1"/>
  <c r="C94" i="10"/>
  <c r="B94" i="10"/>
  <c r="C93" i="10"/>
  <c r="L97" i="11" s="1"/>
  <c r="B93" i="10"/>
  <c r="C92" i="10"/>
  <c r="B92" i="10"/>
  <c r="C91" i="10"/>
  <c r="L95" i="11" s="1"/>
  <c r="B91" i="10"/>
  <c r="C90" i="10"/>
  <c r="B90" i="10"/>
  <c r="C89" i="10"/>
  <c r="L93" i="11" s="1"/>
  <c r="B89" i="10"/>
  <c r="C88" i="10"/>
  <c r="B88" i="10"/>
  <c r="C87" i="10"/>
  <c r="L91" i="11" s="1"/>
  <c r="B87" i="10"/>
  <c r="C86" i="10"/>
  <c r="B86" i="10"/>
  <c r="C85" i="10"/>
  <c r="L89" i="11" s="1"/>
  <c r="B85" i="10"/>
  <c r="C84" i="10"/>
  <c r="B84" i="10"/>
  <c r="C83" i="10"/>
  <c r="L87" i="11" s="1"/>
  <c r="B83" i="10"/>
  <c r="C82" i="10"/>
  <c r="B82" i="10"/>
  <c r="C81" i="10"/>
  <c r="L85" i="11" s="1"/>
  <c r="B81" i="10"/>
  <c r="C80" i="10"/>
  <c r="B80" i="10"/>
  <c r="C79" i="10"/>
  <c r="L83" i="11" s="1"/>
  <c r="B79" i="10"/>
  <c r="C83" i="11" s="1"/>
  <c r="C78" i="10"/>
  <c r="B78" i="10"/>
  <c r="C82" i="11" s="1"/>
  <c r="C77" i="10"/>
  <c r="L81" i="11" s="1"/>
  <c r="B77" i="10"/>
  <c r="C81" i="11" s="1"/>
  <c r="C76" i="10"/>
  <c r="B76" i="10"/>
  <c r="C80" i="11" s="1"/>
  <c r="C75" i="10"/>
  <c r="L79" i="11" s="1"/>
  <c r="B75" i="10"/>
  <c r="C79" i="11" s="1"/>
  <c r="C74" i="10"/>
  <c r="B74" i="10"/>
  <c r="C78" i="11" s="1"/>
  <c r="C73" i="10"/>
  <c r="L77" i="11" s="1"/>
  <c r="B73" i="10"/>
  <c r="C77" i="11" s="1"/>
  <c r="C72" i="10"/>
  <c r="B72" i="10"/>
  <c r="C76" i="11" s="1"/>
  <c r="C71" i="10"/>
  <c r="L75" i="11" s="1"/>
  <c r="B71" i="10"/>
  <c r="C75" i="11" s="1"/>
  <c r="C70" i="10"/>
  <c r="B70" i="10"/>
  <c r="C74" i="11" s="1"/>
  <c r="C69" i="10"/>
  <c r="L73" i="11" s="1"/>
  <c r="B69" i="10"/>
  <c r="C73" i="11" s="1"/>
  <c r="C68" i="10"/>
  <c r="B68" i="10"/>
  <c r="C72" i="11" s="1"/>
  <c r="C67" i="10"/>
  <c r="L71" i="11" s="1"/>
  <c r="B67" i="10"/>
  <c r="C71" i="11" s="1"/>
  <c r="C66" i="10"/>
  <c r="B66" i="10"/>
  <c r="C70" i="11" s="1"/>
  <c r="C65" i="10"/>
  <c r="L69" i="11" s="1"/>
  <c r="B65" i="10"/>
  <c r="C69" i="11" s="1"/>
  <c r="C64" i="10"/>
  <c r="B64" i="10"/>
  <c r="C68" i="11" s="1"/>
  <c r="C63" i="10"/>
  <c r="L67" i="11" s="1"/>
  <c r="B63" i="10"/>
  <c r="C67" i="11" s="1"/>
  <c r="C62" i="10"/>
  <c r="B62" i="10"/>
  <c r="C66" i="11" s="1"/>
  <c r="C61" i="10"/>
  <c r="L65" i="11" s="1"/>
  <c r="B61" i="10"/>
  <c r="C65" i="11" s="1"/>
  <c r="C60" i="10"/>
  <c r="B60" i="10"/>
  <c r="C64" i="11" s="1"/>
  <c r="C59" i="10"/>
  <c r="L63" i="11" s="1"/>
  <c r="B59" i="10"/>
  <c r="C63" i="11" s="1"/>
  <c r="C58" i="10"/>
  <c r="B58" i="10"/>
  <c r="C62" i="11" s="1"/>
  <c r="C57" i="10"/>
  <c r="L61" i="11" s="1"/>
  <c r="B57" i="10"/>
  <c r="C61" i="11" s="1"/>
  <c r="C56" i="10"/>
  <c r="B56" i="10"/>
  <c r="C60" i="11" s="1"/>
  <c r="C55" i="10"/>
  <c r="L59" i="11" s="1"/>
  <c r="B55" i="10"/>
  <c r="C59" i="11" s="1"/>
  <c r="C54" i="10"/>
  <c r="B54" i="10"/>
  <c r="C58" i="11" s="1"/>
  <c r="C53" i="10"/>
  <c r="L57" i="11" s="1"/>
  <c r="B53" i="10"/>
  <c r="C57" i="11" s="1"/>
  <c r="C52" i="10"/>
  <c r="B52" i="10"/>
  <c r="C56" i="11" s="1"/>
  <c r="C51" i="10"/>
  <c r="L55" i="11" s="1"/>
  <c r="B51" i="10"/>
  <c r="C55" i="11" s="1"/>
  <c r="C50" i="10"/>
  <c r="B50" i="10"/>
  <c r="C54" i="11" s="1"/>
  <c r="C49" i="10"/>
  <c r="L53" i="11" s="1"/>
  <c r="B49" i="10"/>
  <c r="C53" i="11" s="1"/>
  <c r="C48" i="10"/>
  <c r="B48" i="10"/>
  <c r="C52" i="11" s="1"/>
  <c r="C47" i="10"/>
  <c r="L51" i="11" s="1"/>
  <c r="B47" i="10"/>
  <c r="C51" i="11" s="1"/>
  <c r="C46" i="10"/>
  <c r="B46" i="10"/>
  <c r="C50" i="11" s="1"/>
  <c r="C45" i="10"/>
  <c r="L49" i="11" s="1"/>
  <c r="B45" i="10"/>
  <c r="C49" i="11" s="1"/>
  <c r="C44" i="10"/>
  <c r="B44" i="10"/>
  <c r="C48" i="11" s="1"/>
  <c r="C43" i="10"/>
  <c r="L47" i="11" s="1"/>
  <c r="B43" i="10"/>
  <c r="C47" i="11" s="1"/>
  <c r="C42" i="10"/>
  <c r="B42" i="10"/>
  <c r="C46" i="11" s="1"/>
  <c r="C41" i="10"/>
  <c r="L45" i="11" s="1"/>
  <c r="B41" i="10"/>
  <c r="C45" i="11" s="1"/>
  <c r="C40" i="10"/>
  <c r="B40" i="10"/>
  <c r="C44" i="11" s="1"/>
  <c r="C39" i="10"/>
  <c r="L43" i="11" s="1"/>
  <c r="B39" i="10"/>
  <c r="C43" i="11" s="1"/>
  <c r="C38" i="10"/>
  <c r="B38" i="10"/>
  <c r="C42" i="11" s="1"/>
  <c r="C37" i="10"/>
  <c r="L41" i="11" s="1"/>
  <c r="B37" i="10"/>
  <c r="C41" i="11" s="1"/>
  <c r="C36" i="10"/>
  <c r="B36" i="10"/>
  <c r="C40" i="11" s="1"/>
  <c r="C35" i="10"/>
  <c r="L39" i="11" s="1"/>
  <c r="B35" i="10"/>
  <c r="C39" i="11" s="1"/>
  <c r="C34" i="10"/>
  <c r="B34" i="10"/>
  <c r="C38" i="11" s="1"/>
  <c r="C33" i="10"/>
  <c r="L37" i="11" s="1"/>
  <c r="B33" i="10"/>
  <c r="C37" i="11" s="1"/>
  <c r="C32" i="10"/>
  <c r="B32" i="10"/>
  <c r="C36" i="11" s="1"/>
  <c r="C31" i="10"/>
  <c r="L35" i="11" s="1"/>
  <c r="B31" i="10"/>
  <c r="C35" i="11" s="1"/>
  <c r="C30" i="10"/>
  <c r="B30" i="10"/>
  <c r="C34" i="11" s="1"/>
  <c r="C29" i="10"/>
  <c r="L33" i="11" s="1"/>
  <c r="B29" i="10"/>
  <c r="C33" i="11" s="1"/>
  <c r="C28" i="10"/>
  <c r="L32" i="11" s="1"/>
  <c r="B28" i="10"/>
  <c r="C32" i="11" s="1"/>
  <c r="C27" i="10"/>
  <c r="L31" i="11" s="1"/>
  <c r="B27" i="10"/>
  <c r="C31" i="11" s="1"/>
  <c r="C26" i="10"/>
  <c r="L30" i="11" s="1"/>
  <c r="B26" i="10"/>
  <c r="C30" i="11" s="1"/>
  <c r="C25" i="10"/>
  <c r="L29" i="11" s="1"/>
  <c r="B25" i="10"/>
  <c r="C29" i="11" s="1"/>
  <c r="C24" i="10"/>
  <c r="L28" i="11" s="1"/>
  <c r="B24" i="10"/>
  <c r="C28" i="11" s="1"/>
  <c r="C23" i="10"/>
  <c r="L27" i="11" s="1"/>
  <c r="B23" i="10"/>
  <c r="C27" i="11" s="1"/>
  <c r="C22" i="10"/>
  <c r="L26" i="11" s="1"/>
  <c r="B22" i="10"/>
  <c r="C26" i="11" s="1"/>
  <c r="C21" i="10"/>
  <c r="L25" i="11" s="1"/>
  <c r="B21" i="10"/>
  <c r="C25" i="11" s="1"/>
  <c r="C20" i="10"/>
  <c r="L24" i="11" s="1"/>
  <c r="B20" i="10"/>
  <c r="C24" i="11" s="1"/>
  <c r="C19" i="10"/>
  <c r="L23" i="11" s="1"/>
  <c r="B19" i="10"/>
  <c r="C23" i="11" s="1"/>
  <c r="C18" i="10"/>
  <c r="L22" i="11" s="1"/>
  <c r="B18" i="10"/>
  <c r="C22" i="11" s="1"/>
  <c r="C17" i="10"/>
  <c r="L21" i="11" s="1"/>
  <c r="B17" i="10"/>
  <c r="C21" i="11" s="1"/>
  <c r="C16" i="10"/>
  <c r="L20" i="11" s="1"/>
  <c r="B16" i="10"/>
  <c r="C20" i="11" s="1"/>
  <c r="C15" i="10"/>
  <c r="L19" i="11" s="1"/>
  <c r="B15" i="10"/>
  <c r="C19" i="11" s="1"/>
  <c r="C14" i="10"/>
  <c r="L18" i="11" s="1"/>
  <c r="B14" i="10"/>
  <c r="C18" i="11" s="1"/>
  <c r="C13" i="10"/>
  <c r="L17" i="11" s="1"/>
  <c r="B13" i="10"/>
  <c r="C17" i="11" s="1"/>
  <c r="C12" i="10"/>
  <c r="L16" i="11" s="1"/>
  <c r="B12" i="10"/>
  <c r="C16" i="11" s="1"/>
  <c r="C11" i="10"/>
  <c r="L15" i="11" s="1"/>
  <c r="B11" i="10"/>
  <c r="C15" i="11" s="1"/>
  <c r="C10" i="10"/>
  <c r="L14" i="11" s="1"/>
  <c r="B10" i="10"/>
  <c r="C14" i="11" s="1"/>
  <c r="C9" i="10"/>
  <c r="L13" i="11" s="1"/>
  <c r="B9" i="10"/>
  <c r="C13" i="11" s="1"/>
  <c r="C8" i="10"/>
  <c r="L12" i="11" s="1"/>
  <c r="B8" i="10"/>
  <c r="C12" i="11" s="1"/>
  <c r="C7" i="10"/>
  <c r="L11" i="11" s="1"/>
  <c r="B7" i="10"/>
  <c r="C11" i="11" s="1"/>
  <c r="C6" i="10"/>
  <c r="L10" i="11" s="1"/>
  <c r="B6" i="10"/>
  <c r="C10" i="11" s="1"/>
  <c r="C5" i="10"/>
  <c r="L9" i="11" s="1"/>
  <c r="B5" i="10"/>
  <c r="C9" i="11" s="1"/>
  <c r="J4" i="10"/>
  <c r="C4" i="10"/>
  <c r="F4" i="10" s="1"/>
  <c r="B4" i="10"/>
  <c r="M9" i="11" l="1"/>
  <c r="Y9" i="11"/>
  <c r="M15" i="11"/>
  <c r="Y15" i="11"/>
  <c r="M39" i="11"/>
  <c r="M138" i="11"/>
  <c r="M146" i="11"/>
  <c r="M154" i="11"/>
  <c r="D154" i="11" s="1"/>
  <c r="M162" i="11"/>
  <c r="M170" i="11"/>
  <c r="M178" i="11"/>
  <c r="M242" i="11"/>
  <c r="M250" i="11"/>
  <c r="E250" i="11" s="1"/>
  <c r="M258" i="11"/>
  <c r="M266" i="11"/>
  <c r="D266" i="11" s="1"/>
  <c r="M274" i="11"/>
  <c r="D274" i="11" s="1"/>
  <c r="M282" i="11"/>
  <c r="M290" i="11"/>
  <c r="M298" i="11"/>
  <c r="D298" i="11" s="1"/>
  <c r="M306" i="11"/>
  <c r="M314" i="11"/>
  <c r="M322" i="11"/>
  <c r="M330" i="11"/>
  <c r="M338" i="11"/>
  <c r="E338" i="11" s="1"/>
  <c r="M346" i="11"/>
  <c r="D346" i="11" s="1"/>
  <c r="M354" i="11"/>
  <c r="D354" i="11" s="1"/>
  <c r="M362" i="11"/>
  <c r="M370" i="11"/>
  <c r="D370" i="11" s="1"/>
  <c r="M13" i="11"/>
  <c r="Y13" i="11"/>
  <c r="M21" i="11"/>
  <c r="Y21" i="11"/>
  <c r="M29" i="11"/>
  <c r="D29" i="11" s="1"/>
  <c r="M45" i="11"/>
  <c r="Y45" i="11"/>
  <c r="M53" i="11"/>
  <c r="Y53" i="11"/>
  <c r="M61" i="11"/>
  <c r="Y61" i="11"/>
  <c r="M69" i="11"/>
  <c r="Y69" i="11"/>
  <c r="M77" i="11"/>
  <c r="Y77" i="11"/>
  <c r="M85" i="11"/>
  <c r="M93" i="11"/>
  <c r="M101" i="11"/>
  <c r="M109" i="11"/>
  <c r="D109" i="11" s="1"/>
  <c r="M117" i="11"/>
  <c r="D117" i="11" s="1"/>
  <c r="M125" i="11"/>
  <c r="D125" i="11" s="1"/>
  <c r="M133" i="11"/>
  <c r="M141" i="11"/>
  <c r="M149" i="11"/>
  <c r="M157" i="11"/>
  <c r="M165" i="11"/>
  <c r="M173" i="11"/>
  <c r="M181" i="11"/>
  <c r="D181" i="11" s="1"/>
  <c r="M189" i="11"/>
  <c r="M197" i="11"/>
  <c r="M205" i="11"/>
  <c r="M213" i="11"/>
  <c r="M221" i="11"/>
  <c r="M229" i="11"/>
  <c r="M237" i="11"/>
  <c r="M245" i="11"/>
  <c r="E245" i="11" s="1"/>
  <c r="M253" i="11"/>
  <c r="M261" i="11"/>
  <c r="E261" i="11" s="1"/>
  <c r="M269" i="11"/>
  <c r="E269" i="11" s="1"/>
  <c r="M277" i="11"/>
  <c r="M349" i="11"/>
  <c r="M357" i="11"/>
  <c r="E357" i="11" s="1"/>
  <c r="M365" i="11"/>
  <c r="M136" i="11"/>
  <c r="E136" i="11" s="1"/>
  <c r="M144" i="11"/>
  <c r="M152" i="11"/>
  <c r="M160" i="11"/>
  <c r="M168" i="11"/>
  <c r="M176" i="11"/>
  <c r="M184" i="11"/>
  <c r="M272" i="11"/>
  <c r="D272" i="11" s="1"/>
  <c r="M280" i="11"/>
  <c r="D280" i="11" s="1"/>
  <c r="M288" i="11"/>
  <c r="M296" i="11"/>
  <c r="M304" i="11"/>
  <c r="D304" i="11" s="1"/>
  <c r="M312" i="11"/>
  <c r="M320" i="11"/>
  <c r="M328" i="11"/>
  <c r="D328" i="11" s="1"/>
  <c r="M336" i="11"/>
  <c r="M344" i="11"/>
  <c r="E344" i="11" s="1"/>
  <c r="M352" i="11"/>
  <c r="E352" i="11" s="1"/>
  <c r="M360" i="11"/>
  <c r="D360" i="11" s="1"/>
  <c r="M368" i="11"/>
  <c r="D368" i="11" s="1"/>
  <c r="M19" i="11"/>
  <c r="Y19" i="11"/>
  <c r="M27" i="11"/>
  <c r="M43" i="11"/>
  <c r="D43" i="11" s="1"/>
  <c r="M51" i="11"/>
  <c r="Y51" i="11"/>
  <c r="M59" i="11"/>
  <c r="Y59" i="11"/>
  <c r="M67" i="11"/>
  <c r="Y67" i="11"/>
  <c r="M75" i="11"/>
  <c r="Y75" i="11"/>
  <c r="M83" i="11"/>
  <c r="E83" i="11" s="1"/>
  <c r="M91" i="11"/>
  <c r="M99" i="11"/>
  <c r="D99" i="11" s="1"/>
  <c r="M107" i="11"/>
  <c r="M115" i="11"/>
  <c r="E115" i="11" s="1"/>
  <c r="M123" i="11"/>
  <c r="D123" i="11" s="1"/>
  <c r="M131" i="11"/>
  <c r="D131" i="11" s="1"/>
  <c r="M139" i="11"/>
  <c r="D139" i="11" s="1"/>
  <c r="M147" i="11"/>
  <c r="D147" i="11" s="1"/>
  <c r="M155" i="11"/>
  <c r="D155" i="11" s="1"/>
  <c r="M163" i="11"/>
  <c r="M171" i="11"/>
  <c r="M179" i="11"/>
  <c r="M187" i="11"/>
  <c r="E187" i="11" s="1"/>
  <c r="M195" i="11"/>
  <c r="M203" i="11"/>
  <c r="E203" i="11" s="1"/>
  <c r="M211" i="11"/>
  <c r="E211" i="11" s="1"/>
  <c r="M219" i="11"/>
  <c r="M227" i="11"/>
  <c r="M235" i="11"/>
  <c r="M243" i="11"/>
  <c r="M251" i="11"/>
  <c r="M259" i="11"/>
  <c r="M267" i="11"/>
  <c r="D267" i="11" s="1"/>
  <c r="M275" i="11"/>
  <c r="D275" i="11" s="1"/>
  <c r="M355" i="11"/>
  <c r="M363" i="11"/>
  <c r="M371" i="11"/>
  <c r="M37" i="11"/>
  <c r="D37" i="11" s="1"/>
  <c r="M11" i="11"/>
  <c r="Y11" i="11"/>
  <c r="M35" i="11"/>
  <c r="M142" i="11"/>
  <c r="D142" i="11" s="1"/>
  <c r="M150" i="11"/>
  <c r="M158" i="11"/>
  <c r="M166" i="11"/>
  <c r="M174" i="11"/>
  <c r="E174" i="11" s="1"/>
  <c r="M182" i="11"/>
  <c r="D182" i="11" s="1"/>
  <c r="M238" i="11"/>
  <c r="M246" i="11"/>
  <c r="M254" i="11"/>
  <c r="E254" i="11" s="1"/>
  <c r="M262" i="11"/>
  <c r="M270" i="11"/>
  <c r="M278" i="11"/>
  <c r="M286" i="11"/>
  <c r="M294" i="11"/>
  <c r="E294" i="11" s="1"/>
  <c r="M302" i="11"/>
  <c r="M310" i="11"/>
  <c r="D310" i="11" s="1"/>
  <c r="M318" i="11"/>
  <c r="E318" i="11" s="1"/>
  <c r="M326" i="11"/>
  <c r="M334" i="11"/>
  <c r="D334" i="11" s="1"/>
  <c r="M342" i="11"/>
  <c r="M350" i="11"/>
  <c r="D350" i="11" s="1"/>
  <c r="M358" i="11"/>
  <c r="D358" i="11" s="1"/>
  <c r="M366" i="11"/>
  <c r="D366" i="11" s="1"/>
  <c r="M33" i="11"/>
  <c r="D33" i="11" s="1"/>
  <c r="M41" i="11"/>
  <c r="D41" i="11" s="1"/>
  <c r="M49" i="11"/>
  <c r="Y49" i="11"/>
  <c r="M57" i="11"/>
  <c r="Y57" i="11"/>
  <c r="M65" i="11"/>
  <c r="Y65" i="11"/>
  <c r="M73" i="11"/>
  <c r="Y73" i="11"/>
  <c r="M81" i="11"/>
  <c r="Y81" i="11"/>
  <c r="M89" i="11"/>
  <c r="M97" i="11"/>
  <c r="M105" i="11"/>
  <c r="D105" i="11" s="1"/>
  <c r="M113" i="11"/>
  <c r="M121" i="11"/>
  <c r="D121" i="11" s="1"/>
  <c r="M129" i="11"/>
  <c r="D129" i="11" s="1"/>
  <c r="M137" i="11"/>
  <c r="M145" i="11"/>
  <c r="M153" i="11"/>
  <c r="M161" i="11"/>
  <c r="M169" i="11"/>
  <c r="M177" i="11"/>
  <c r="E177" i="11" s="1"/>
  <c r="M185" i="11"/>
  <c r="M193" i="11"/>
  <c r="E193" i="11" s="1"/>
  <c r="M201" i="11"/>
  <c r="M209" i="11"/>
  <c r="M217" i="11"/>
  <c r="M225" i="11"/>
  <c r="M233" i="11"/>
  <c r="M241" i="11"/>
  <c r="M249" i="11"/>
  <c r="M257" i="11"/>
  <c r="E257" i="11" s="1"/>
  <c r="M265" i="11"/>
  <c r="M273" i="11"/>
  <c r="M353" i="11"/>
  <c r="M361" i="11"/>
  <c r="M369" i="11"/>
  <c r="E369" i="11" s="1"/>
  <c r="M17" i="11"/>
  <c r="Y17" i="11"/>
  <c r="M140" i="11"/>
  <c r="D140" i="11" s="1"/>
  <c r="M148" i="11"/>
  <c r="M156" i="11"/>
  <c r="M164" i="11"/>
  <c r="M172" i="11"/>
  <c r="M180" i="11"/>
  <c r="E180" i="11" s="1"/>
  <c r="M268" i="11"/>
  <c r="E268" i="11" s="1"/>
  <c r="M276" i="11"/>
  <c r="E276" i="11" s="1"/>
  <c r="M284" i="11"/>
  <c r="D284" i="11" s="1"/>
  <c r="M292" i="11"/>
  <c r="D292" i="11" s="1"/>
  <c r="M300" i="11"/>
  <c r="E300" i="11" s="1"/>
  <c r="M308" i="11"/>
  <c r="M316" i="11"/>
  <c r="M324" i="11"/>
  <c r="M332" i="11"/>
  <c r="M340" i="11"/>
  <c r="M348" i="11"/>
  <c r="E348" i="11" s="1"/>
  <c r="M356" i="11"/>
  <c r="D356" i="11" s="1"/>
  <c r="M364" i="11"/>
  <c r="D364" i="11" s="1"/>
  <c r="M372" i="11"/>
  <c r="M25" i="11"/>
  <c r="D25" i="11" s="1"/>
  <c r="M23" i="11"/>
  <c r="M31" i="11"/>
  <c r="D31" i="11" s="1"/>
  <c r="M47" i="11"/>
  <c r="Y47" i="11"/>
  <c r="M55" i="11"/>
  <c r="Y55" i="11"/>
  <c r="M63" i="11"/>
  <c r="Y63" i="11"/>
  <c r="M71" i="11"/>
  <c r="Y71" i="11"/>
  <c r="M79" i="11"/>
  <c r="Y79" i="11"/>
  <c r="M87" i="11"/>
  <c r="M95" i="11"/>
  <c r="M103" i="11"/>
  <c r="M111" i="11"/>
  <c r="M119" i="11"/>
  <c r="M127" i="11"/>
  <c r="M135" i="11"/>
  <c r="M143" i="11"/>
  <c r="D143" i="11" s="1"/>
  <c r="M151" i="11"/>
  <c r="D151" i="11" s="1"/>
  <c r="M159" i="11"/>
  <c r="M167" i="11"/>
  <c r="M175" i="11"/>
  <c r="M183" i="11"/>
  <c r="M191" i="11"/>
  <c r="M199" i="11"/>
  <c r="M207" i="11"/>
  <c r="E207" i="11" s="1"/>
  <c r="M215" i="11"/>
  <c r="M223" i="11"/>
  <c r="M231" i="11"/>
  <c r="M239" i="11"/>
  <c r="M247" i="11"/>
  <c r="M255" i="11"/>
  <c r="M263" i="11"/>
  <c r="E263" i="11" s="1"/>
  <c r="M271" i="11"/>
  <c r="D271" i="11" s="1"/>
  <c r="M279" i="11"/>
  <c r="M351" i="11"/>
  <c r="E351" i="11" s="1"/>
  <c r="M359" i="11"/>
  <c r="M367" i="11"/>
  <c r="F26" i="10"/>
  <c r="O30" i="11" s="1"/>
  <c r="P30" i="11" s="1"/>
  <c r="J245" i="10"/>
  <c r="J213" i="10"/>
  <c r="J183" i="10"/>
  <c r="J185" i="10"/>
  <c r="J187" i="10"/>
  <c r="J189" i="10"/>
  <c r="J191" i="10"/>
  <c r="J193" i="10"/>
  <c r="J195" i="10"/>
  <c r="J197" i="10"/>
  <c r="F182" i="10"/>
  <c r="O186" i="11" s="1"/>
  <c r="P186" i="11" s="1"/>
  <c r="J229" i="10"/>
  <c r="J261" i="10"/>
  <c r="F8" i="10"/>
  <c r="O12" i="11" s="1"/>
  <c r="F183" i="10"/>
  <c r="O187" i="11" s="1"/>
  <c r="F185" i="10"/>
  <c r="O189" i="11" s="1"/>
  <c r="F187" i="10"/>
  <c r="O191" i="11" s="1"/>
  <c r="F189" i="10"/>
  <c r="O193" i="11" s="1"/>
  <c r="F191" i="10"/>
  <c r="O195" i="11" s="1"/>
  <c r="F193" i="10"/>
  <c r="O197" i="11" s="1"/>
  <c r="F195" i="10"/>
  <c r="O199" i="11" s="1"/>
  <c r="F197" i="10"/>
  <c r="O201" i="11" s="1"/>
  <c r="J237" i="10"/>
  <c r="F16" i="10"/>
  <c r="O20" i="11" s="1"/>
  <c r="J253" i="10"/>
  <c r="J205" i="10"/>
  <c r="J269" i="10"/>
  <c r="J221" i="10"/>
  <c r="J209" i="10"/>
  <c r="J241" i="10"/>
  <c r="J273" i="10"/>
  <c r="F24" i="10"/>
  <c r="O28" i="11" s="1"/>
  <c r="F10" i="10"/>
  <c r="O14" i="11" s="1"/>
  <c r="P14" i="11" s="1"/>
  <c r="J217" i="10"/>
  <c r="J249" i="10"/>
  <c r="F18" i="10"/>
  <c r="O22" i="11" s="1"/>
  <c r="P22" i="11" s="1"/>
  <c r="J225" i="10"/>
  <c r="J257" i="10"/>
  <c r="J201" i="10"/>
  <c r="J233" i="10"/>
  <c r="J265" i="10"/>
  <c r="J368" i="10"/>
  <c r="J26" i="10"/>
  <c r="L46" i="11"/>
  <c r="F42" i="10"/>
  <c r="O46" i="11" s="1"/>
  <c r="L102" i="11"/>
  <c r="F98" i="10"/>
  <c r="O102" i="11" s="1"/>
  <c r="L110" i="11"/>
  <c r="F106" i="10"/>
  <c r="O110" i="11" s="1"/>
  <c r="L118" i="11"/>
  <c r="F114" i="10"/>
  <c r="O118" i="11" s="1"/>
  <c r="P118" i="11" s="1"/>
  <c r="L126" i="11"/>
  <c r="F122" i="10"/>
  <c r="O126" i="11" s="1"/>
  <c r="P126" i="11" s="1"/>
  <c r="F6" i="10"/>
  <c r="O10" i="11" s="1"/>
  <c r="P10" i="11" s="1"/>
  <c r="F22" i="10"/>
  <c r="O26" i="11" s="1"/>
  <c r="P26" i="11" s="1"/>
  <c r="J50" i="10"/>
  <c r="J66" i="10"/>
  <c r="J74" i="10"/>
  <c r="J82" i="10"/>
  <c r="J90" i="10"/>
  <c r="J6" i="10"/>
  <c r="F20" i="10"/>
  <c r="O24" i="11" s="1"/>
  <c r="J22" i="10"/>
  <c r="L36" i="11"/>
  <c r="F32" i="10"/>
  <c r="O36" i="11" s="1"/>
  <c r="L44" i="11"/>
  <c r="F40" i="10"/>
  <c r="O44" i="11" s="1"/>
  <c r="P44" i="11" s="1"/>
  <c r="L52" i="11"/>
  <c r="F52" i="11" s="1"/>
  <c r="H52" i="11" s="1"/>
  <c r="W52" i="11" s="1"/>
  <c r="F48" i="10"/>
  <c r="O52" i="11" s="1"/>
  <c r="P52" i="11" s="1"/>
  <c r="L60" i="11"/>
  <c r="F56" i="10"/>
  <c r="O60" i="11" s="1"/>
  <c r="P60" i="11" s="1"/>
  <c r="L68" i="11"/>
  <c r="F64" i="10"/>
  <c r="O68" i="11" s="1"/>
  <c r="L76" i="11"/>
  <c r="F72" i="10"/>
  <c r="O76" i="11" s="1"/>
  <c r="L84" i="11"/>
  <c r="F80" i="10"/>
  <c r="O84" i="11" s="1"/>
  <c r="P84" i="11" s="1"/>
  <c r="L92" i="11"/>
  <c r="F88" i="10"/>
  <c r="O92" i="11" s="1"/>
  <c r="P92" i="11" s="1"/>
  <c r="L100" i="11"/>
  <c r="F96" i="10"/>
  <c r="O100" i="11" s="1"/>
  <c r="P100" i="11" s="1"/>
  <c r="L108" i="11"/>
  <c r="F104" i="10"/>
  <c r="O108" i="11" s="1"/>
  <c r="P108" i="11" s="1"/>
  <c r="L116" i="11"/>
  <c r="F112" i="10"/>
  <c r="O116" i="11" s="1"/>
  <c r="P116" i="11" s="1"/>
  <c r="L124" i="11"/>
  <c r="F120" i="10"/>
  <c r="O124" i="11" s="1"/>
  <c r="P124" i="11" s="1"/>
  <c r="L132" i="11"/>
  <c r="F128" i="10"/>
  <c r="O132" i="11" s="1"/>
  <c r="P132" i="11" s="1"/>
  <c r="L140" i="11"/>
  <c r="F136" i="10"/>
  <c r="O140" i="11" s="1"/>
  <c r="P140" i="11" s="1"/>
  <c r="L148" i="11"/>
  <c r="F144" i="10"/>
  <c r="O148" i="11" s="1"/>
  <c r="P148" i="11" s="1"/>
  <c r="J20" i="10"/>
  <c r="J32" i="10"/>
  <c r="J40" i="10"/>
  <c r="J48" i="10"/>
  <c r="J56" i="10"/>
  <c r="J64" i="10"/>
  <c r="J72" i="10"/>
  <c r="J80" i="10"/>
  <c r="J88" i="10"/>
  <c r="J96" i="10"/>
  <c r="J104" i="10"/>
  <c r="J112" i="10"/>
  <c r="J120" i="10"/>
  <c r="J128" i="10"/>
  <c r="L34" i="11"/>
  <c r="F30" i="10"/>
  <c r="O34" i="11" s="1"/>
  <c r="P34" i="11" s="1"/>
  <c r="L42" i="11"/>
  <c r="F38" i="10"/>
  <c r="O42" i="11" s="1"/>
  <c r="P42" i="11" s="1"/>
  <c r="L58" i="11"/>
  <c r="F54" i="10"/>
  <c r="O58" i="11" s="1"/>
  <c r="L106" i="11"/>
  <c r="F102" i="10"/>
  <c r="O106" i="11" s="1"/>
  <c r="L122" i="11"/>
  <c r="F118" i="10"/>
  <c r="O122" i="11" s="1"/>
  <c r="P122" i="11" s="1"/>
  <c r="L130" i="11"/>
  <c r="F126" i="10"/>
  <c r="O130" i="11" s="1"/>
  <c r="P130" i="11" s="1"/>
  <c r="L138" i="11"/>
  <c r="F134" i="10"/>
  <c r="O138" i="11" s="1"/>
  <c r="P138" i="11" s="1"/>
  <c r="L146" i="11"/>
  <c r="F142" i="10"/>
  <c r="O146" i="11" s="1"/>
  <c r="P146" i="11" s="1"/>
  <c r="L154" i="11"/>
  <c r="F150" i="10"/>
  <c r="O154" i="11" s="1"/>
  <c r="P154" i="11" s="1"/>
  <c r="L50" i="11"/>
  <c r="F50" i="11" s="1"/>
  <c r="F46" i="10"/>
  <c r="O50" i="11" s="1"/>
  <c r="L66" i="11"/>
  <c r="F62" i="10"/>
  <c r="O66" i="11" s="1"/>
  <c r="L90" i="11"/>
  <c r="F86" i="10"/>
  <c r="O90" i="11" s="1"/>
  <c r="P90" i="11" s="1"/>
  <c r="L98" i="11"/>
  <c r="F94" i="10"/>
  <c r="O98" i="11" s="1"/>
  <c r="L114" i="11"/>
  <c r="F110" i="10"/>
  <c r="O114" i="11" s="1"/>
  <c r="P114" i="11" s="1"/>
  <c r="J16" i="10"/>
  <c r="J30" i="10"/>
  <c r="J54" i="10"/>
  <c r="J70" i="10"/>
  <c r="J78" i="10"/>
  <c r="J86" i="10"/>
  <c r="J94" i="10"/>
  <c r="J102" i="10"/>
  <c r="J110" i="10"/>
  <c r="J118" i="10"/>
  <c r="J126" i="10"/>
  <c r="J18" i="10"/>
  <c r="L74" i="11"/>
  <c r="F70" i="10"/>
  <c r="O74" i="11" s="1"/>
  <c r="P74" i="11" s="1"/>
  <c r="L82" i="11"/>
  <c r="F78" i="10"/>
  <c r="O82" i="11" s="1"/>
  <c r="P82" i="11" s="1"/>
  <c r="F14" i="10"/>
  <c r="O18" i="11" s="1"/>
  <c r="P18" i="11" s="1"/>
  <c r="J38" i="10"/>
  <c r="J46" i="10"/>
  <c r="J62" i="10"/>
  <c r="F12" i="10"/>
  <c r="O16" i="11" s="1"/>
  <c r="J14" i="10"/>
  <c r="F28" i="10"/>
  <c r="O32" i="11" s="1"/>
  <c r="P32" i="11" s="1"/>
  <c r="L40" i="11"/>
  <c r="F36" i="10"/>
  <c r="O40" i="11" s="1"/>
  <c r="L48" i="11"/>
  <c r="F44" i="10"/>
  <c r="O48" i="11" s="1"/>
  <c r="P48" i="11" s="1"/>
  <c r="L56" i="11"/>
  <c r="F52" i="10"/>
  <c r="O56" i="11" s="1"/>
  <c r="P56" i="11" s="1"/>
  <c r="L64" i="11"/>
  <c r="F60" i="10"/>
  <c r="O64" i="11" s="1"/>
  <c r="P64" i="11" s="1"/>
  <c r="L72" i="11"/>
  <c r="F68" i="10"/>
  <c r="O72" i="11" s="1"/>
  <c r="L80" i="11"/>
  <c r="F76" i="10"/>
  <c r="O80" i="11" s="1"/>
  <c r="L88" i="11"/>
  <c r="F84" i="10"/>
  <c r="O88" i="11" s="1"/>
  <c r="P88" i="11" s="1"/>
  <c r="L96" i="11"/>
  <c r="F92" i="10"/>
  <c r="O96" i="11" s="1"/>
  <c r="P96" i="11" s="1"/>
  <c r="L104" i="11"/>
  <c r="F100" i="10"/>
  <c r="O104" i="11" s="1"/>
  <c r="P104" i="11" s="1"/>
  <c r="L112" i="11"/>
  <c r="F108" i="10"/>
  <c r="O112" i="11" s="1"/>
  <c r="P112" i="11" s="1"/>
  <c r="L120" i="11"/>
  <c r="F116" i="10"/>
  <c r="O120" i="11" s="1"/>
  <c r="P120" i="11" s="1"/>
  <c r="L128" i="11"/>
  <c r="F124" i="10"/>
  <c r="O128" i="11" s="1"/>
  <c r="P128" i="11" s="1"/>
  <c r="L136" i="11"/>
  <c r="F132" i="10"/>
  <c r="O136" i="11" s="1"/>
  <c r="P136" i="11" s="1"/>
  <c r="L144" i="11"/>
  <c r="F140" i="10"/>
  <c r="O144" i="11" s="1"/>
  <c r="P144" i="11" s="1"/>
  <c r="L152" i="11"/>
  <c r="F148" i="10"/>
  <c r="O152" i="11" s="1"/>
  <c r="P152" i="11" s="1"/>
  <c r="J12" i="10"/>
  <c r="J28" i="10"/>
  <c r="J36" i="10"/>
  <c r="J44" i="10"/>
  <c r="J52" i="10"/>
  <c r="J60" i="10"/>
  <c r="J68" i="10"/>
  <c r="J76" i="10"/>
  <c r="J84" i="10"/>
  <c r="J92" i="10"/>
  <c r="J100" i="10"/>
  <c r="J108" i="10"/>
  <c r="J116" i="10"/>
  <c r="J124" i="10"/>
  <c r="L38" i="11"/>
  <c r="F34" i="10"/>
  <c r="O38" i="11" s="1"/>
  <c r="P38" i="11" s="1"/>
  <c r="L62" i="11"/>
  <c r="F58" i="10"/>
  <c r="O62" i="11" s="1"/>
  <c r="L70" i="11"/>
  <c r="F66" i="10"/>
  <c r="O70" i="11" s="1"/>
  <c r="P70" i="11" s="1"/>
  <c r="L142" i="11"/>
  <c r="F138" i="10"/>
  <c r="O142" i="11" s="1"/>
  <c r="P142" i="11" s="1"/>
  <c r="L150" i="11"/>
  <c r="F146" i="10"/>
  <c r="O150" i="11" s="1"/>
  <c r="P150" i="11" s="1"/>
  <c r="J10" i="10"/>
  <c r="L54" i="11"/>
  <c r="F50" i="10"/>
  <c r="O54" i="11" s="1"/>
  <c r="P54" i="11" s="1"/>
  <c r="L78" i="11"/>
  <c r="F74" i="10"/>
  <c r="O78" i="11" s="1"/>
  <c r="P78" i="11" s="1"/>
  <c r="L86" i="11"/>
  <c r="F82" i="10"/>
  <c r="O86" i="11" s="1"/>
  <c r="P86" i="11" s="1"/>
  <c r="L94" i="11"/>
  <c r="F90" i="10"/>
  <c r="O94" i="11" s="1"/>
  <c r="P94" i="11" s="1"/>
  <c r="L134" i="11"/>
  <c r="F130" i="10"/>
  <c r="O134" i="11" s="1"/>
  <c r="P134" i="11" s="1"/>
  <c r="J8" i="10"/>
  <c r="J24" i="10"/>
  <c r="J34" i="10"/>
  <c r="J42" i="10"/>
  <c r="J58" i="10"/>
  <c r="J98" i="10"/>
  <c r="J106" i="10"/>
  <c r="J114" i="10"/>
  <c r="J122" i="10"/>
  <c r="J130" i="10"/>
  <c r="L225" i="11"/>
  <c r="F221" i="10"/>
  <c r="O225" i="11" s="1"/>
  <c r="J132" i="10"/>
  <c r="J134" i="10"/>
  <c r="J136" i="10"/>
  <c r="J138" i="10"/>
  <c r="J140" i="10"/>
  <c r="J142" i="10"/>
  <c r="J144" i="10"/>
  <c r="J146" i="10"/>
  <c r="J148" i="10"/>
  <c r="J150" i="10"/>
  <c r="J152" i="10"/>
  <c r="J154" i="10"/>
  <c r="J156" i="10"/>
  <c r="J158" i="10"/>
  <c r="J160" i="10"/>
  <c r="J162" i="10"/>
  <c r="J164" i="10"/>
  <c r="J166" i="10"/>
  <c r="J168" i="10"/>
  <c r="J170" i="10"/>
  <c r="J172" i="10"/>
  <c r="J174" i="10"/>
  <c r="J176" i="10"/>
  <c r="J178" i="10"/>
  <c r="J180" i="10"/>
  <c r="L207" i="11"/>
  <c r="F203" i="10"/>
  <c r="O207" i="11" s="1"/>
  <c r="J207" i="10"/>
  <c r="L223" i="11"/>
  <c r="F219" i="10"/>
  <c r="O223" i="11" s="1"/>
  <c r="J223" i="10"/>
  <c r="L239" i="11"/>
  <c r="F235" i="10"/>
  <c r="O239" i="11" s="1"/>
  <c r="J239" i="10"/>
  <c r="L255" i="11"/>
  <c r="F251" i="10"/>
  <c r="O255" i="11" s="1"/>
  <c r="J255" i="10"/>
  <c r="L271" i="11"/>
  <c r="F267" i="10"/>
  <c r="O271" i="11" s="1"/>
  <c r="J271" i="10"/>
  <c r="J281" i="10"/>
  <c r="J289" i="10"/>
  <c r="J297" i="10"/>
  <c r="J305" i="10"/>
  <c r="J313" i="10"/>
  <c r="J321" i="10"/>
  <c r="J329" i="10"/>
  <c r="J337" i="10"/>
  <c r="L205" i="11"/>
  <c r="F201" i="10"/>
  <c r="O205" i="11" s="1"/>
  <c r="P205" i="11" s="1"/>
  <c r="L221" i="11"/>
  <c r="F217" i="10"/>
  <c r="O221" i="11" s="1"/>
  <c r="L237" i="11"/>
  <c r="F233" i="10"/>
  <c r="O237" i="11" s="1"/>
  <c r="L253" i="11"/>
  <c r="F249" i="10"/>
  <c r="O253" i="11" s="1"/>
  <c r="L269" i="11"/>
  <c r="F265" i="10"/>
  <c r="O269" i="11" s="1"/>
  <c r="P269" i="11" s="1"/>
  <c r="L283" i="11"/>
  <c r="F279" i="10"/>
  <c r="O283" i="11" s="1"/>
  <c r="L291" i="11"/>
  <c r="F287" i="10"/>
  <c r="O291" i="11" s="1"/>
  <c r="L299" i="11"/>
  <c r="F295" i="10"/>
  <c r="O299" i="11" s="1"/>
  <c r="L307" i="11"/>
  <c r="F303" i="10"/>
  <c r="O307" i="11" s="1"/>
  <c r="P307" i="11" s="1"/>
  <c r="L315" i="11"/>
  <c r="F311" i="10"/>
  <c r="O315" i="11" s="1"/>
  <c r="P315" i="11" s="1"/>
  <c r="L203" i="11"/>
  <c r="F199" i="10"/>
  <c r="O203" i="11" s="1"/>
  <c r="J203" i="10"/>
  <c r="L219" i="11"/>
  <c r="F215" i="10"/>
  <c r="O219" i="11" s="1"/>
  <c r="J219" i="10"/>
  <c r="L235" i="11"/>
  <c r="F231" i="10"/>
  <c r="O235" i="11" s="1"/>
  <c r="J235" i="10"/>
  <c r="L251" i="11"/>
  <c r="F247" i="10"/>
  <c r="O251" i="11" s="1"/>
  <c r="J251" i="10"/>
  <c r="L267" i="11"/>
  <c r="F263" i="10"/>
  <c r="O267" i="11" s="1"/>
  <c r="P267" i="11" s="1"/>
  <c r="J267" i="10"/>
  <c r="J279" i="10"/>
  <c r="J287" i="10"/>
  <c r="J295" i="10"/>
  <c r="J303" i="10"/>
  <c r="J311" i="10"/>
  <c r="J319" i="10"/>
  <c r="J327" i="10"/>
  <c r="J335" i="10"/>
  <c r="J343" i="10"/>
  <c r="L217" i="11"/>
  <c r="F213" i="10"/>
  <c r="O217" i="11" s="1"/>
  <c r="L233" i="11"/>
  <c r="F229" i="10"/>
  <c r="O233" i="11" s="1"/>
  <c r="L249" i="11"/>
  <c r="F245" i="10"/>
  <c r="O249" i="11" s="1"/>
  <c r="L265" i="11"/>
  <c r="F261" i="10"/>
  <c r="O265" i="11" s="1"/>
  <c r="L281" i="11"/>
  <c r="F277" i="10"/>
  <c r="O281" i="11" s="1"/>
  <c r="L289" i="11"/>
  <c r="F285" i="10"/>
  <c r="O289" i="11" s="1"/>
  <c r="L297" i="11"/>
  <c r="F293" i="10"/>
  <c r="O297" i="11" s="1"/>
  <c r="L305" i="11"/>
  <c r="F301" i="10"/>
  <c r="O305" i="11" s="1"/>
  <c r="L313" i="11"/>
  <c r="F309" i="10"/>
  <c r="O313" i="11" s="1"/>
  <c r="P313" i="11" s="1"/>
  <c r="J181" i="10"/>
  <c r="J199" i="10"/>
  <c r="L215" i="11"/>
  <c r="F211" i="10"/>
  <c r="O215" i="11" s="1"/>
  <c r="J215" i="10"/>
  <c r="L231" i="11"/>
  <c r="F227" i="10"/>
  <c r="O231" i="11" s="1"/>
  <c r="J231" i="10"/>
  <c r="L247" i="11"/>
  <c r="F243" i="10"/>
  <c r="O247" i="11" s="1"/>
  <c r="J247" i="10"/>
  <c r="L263" i="11"/>
  <c r="F259" i="10"/>
  <c r="O263" i="11" s="1"/>
  <c r="J263" i="10"/>
  <c r="L279" i="11"/>
  <c r="F275" i="10"/>
  <c r="O279" i="11" s="1"/>
  <c r="J277" i="10"/>
  <c r="J285" i="10"/>
  <c r="J293" i="10"/>
  <c r="J301" i="10"/>
  <c r="J309" i="10"/>
  <c r="J317" i="10"/>
  <c r="J325" i="10"/>
  <c r="J333" i="10"/>
  <c r="J341" i="10"/>
  <c r="L213" i="11"/>
  <c r="F209" i="10"/>
  <c r="O213" i="11" s="1"/>
  <c r="L229" i="11"/>
  <c r="F225" i="10"/>
  <c r="O229" i="11" s="1"/>
  <c r="L245" i="11"/>
  <c r="F241" i="10"/>
  <c r="O245" i="11" s="1"/>
  <c r="L261" i="11"/>
  <c r="F257" i="10"/>
  <c r="O261" i="11" s="1"/>
  <c r="L277" i="11"/>
  <c r="F273" i="10"/>
  <c r="O277" i="11" s="1"/>
  <c r="L287" i="11"/>
  <c r="F283" i="10"/>
  <c r="O287" i="11" s="1"/>
  <c r="L295" i="11"/>
  <c r="F291" i="10"/>
  <c r="O295" i="11" s="1"/>
  <c r="L303" i="11"/>
  <c r="F299" i="10"/>
  <c r="O303" i="11" s="1"/>
  <c r="L311" i="11"/>
  <c r="F307" i="10"/>
  <c r="O311" i="11" s="1"/>
  <c r="P311" i="11" s="1"/>
  <c r="F152" i="10"/>
  <c r="O156" i="11" s="1"/>
  <c r="P156" i="11" s="1"/>
  <c r="F154" i="10"/>
  <c r="O158" i="11" s="1"/>
  <c r="F156" i="10"/>
  <c r="O160" i="11" s="1"/>
  <c r="P160" i="11" s="1"/>
  <c r="F158" i="10"/>
  <c r="O162" i="11" s="1"/>
  <c r="P162" i="11" s="1"/>
  <c r="F160" i="10"/>
  <c r="O164" i="11" s="1"/>
  <c r="P164" i="11" s="1"/>
  <c r="F162" i="10"/>
  <c r="O166" i="11" s="1"/>
  <c r="P166" i="11" s="1"/>
  <c r="F164" i="10"/>
  <c r="O168" i="11" s="1"/>
  <c r="P168" i="11" s="1"/>
  <c r="F166" i="10"/>
  <c r="O170" i="11" s="1"/>
  <c r="P170" i="11" s="1"/>
  <c r="F168" i="10"/>
  <c r="O172" i="11" s="1"/>
  <c r="P172" i="11" s="1"/>
  <c r="F170" i="10"/>
  <c r="O174" i="11" s="1"/>
  <c r="P174" i="11" s="1"/>
  <c r="F172" i="10"/>
  <c r="O176" i="11" s="1"/>
  <c r="P176" i="11" s="1"/>
  <c r="F174" i="10"/>
  <c r="O178" i="11" s="1"/>
  <c r="P178" i="11" s="1"/>
  <c r="F176" i="10"/>
  <c r="O180" i="11" s="1"/>
  <c r="P180" i="11" s="1"/>
  <c r="F178" i="10"/>
  <c r="O182" i="11" s="1"/>
  <c r="P182" i="11" s="1"/>
  <c r="F180" i="10"/>
  <c r="O184" i="11" s="1"/>
  <c r="P184" i="11" s="1"/>
  <c r="L211" i="11"/>
  <c r="F207" i="10"/>
  <c r="O211" i="11" s="1"/>
  <c r="J211" i="10"/>
  <c r="L227" i="11"/>
  <c r="F223" i="10"/>
  <c r="O227" i="11" s="1"/>
  <c r="J227" i="10"/>
  <c r="L243" i="11"/>
  <c r="F239" i="10"/>
  <c r="O243" i="11" s="1"/>
  <c r="P243" i="11" s="1"/>
  <c r="J243" i="10"/>
  <c r="L259" i="11"/>
  <c r="F255" i="10"/>
  <c r="O259" i="11" s="1"/>
  <c r="J259" i="10"/>
  <c r="L275" i="11"/>
  <c r="F271" i="10"/>
  <c r="O275" i="11" s="1"/>
  <c r="J275" i="10"/>
  <c r="J283" i="10"/>
  <c r="J291" i="10"/>
  <c r="J299" i="10"/>
  <c r="J307" i="10"/>
  <c r="J315" i="10"/>
  <c r="J323" i="10"/>
  <c r="J331" i="10"/>
  <c r="J339" i="10"/>
  <c r="L209" i="11"/>
  <c r="F205" i="10"/>
  <c r="O209" i="11" s="1"/>
  <c r="L241" i="11"/>
  <c r="F237" i="10"/>
  <c r="O241" i="11" s="1"/>
  <c r="L257" i="11"/>
  <c r="F253" i="10"/>
  <c r="O257" i="11" s="1"/>
  <c r="L273" i="11"/>
  <c r="F269" i="10"/>
  <c r="O273" i="11" s="1"/>
  <c r="L285" i="11"/>
  <c r="F281" i="10"/>
  <c r="O285" i="11" s="1"/>
  <c r="L293" i="11"/>
  <c r="F289" i="10"/>
  <c r="O293" i="11" s="1"/>
  <c r="L301" i="11"/>
  <c r="F297" i="10"/>
  <c r="O301" i="11" s="1"/>
  <c r="L309" i="11"/>
  <c r="F305" i="10"/>
  <c r="O309" i="11" s="1"/>
  <c r="F313" i="10"/>
  <c r="O317" i="11" s="1"/>
  <c r="P317" i="11" s="1"/>
  <c r="F315" i="10"/>
  <c r="O319" i="11" s="1"/>
  <c r="P319" i="11" s="1"/>
  <c r="F317" i="10"/>
  <c r="O321" i="11" s="1"/>
  <c r="P321" i="11" s="1"/>
  <c r="F319" i="10"/>
  <c r="O323" i="11" s="1"/>
  <c r="P323" i="11" s="1"/>
  <c r="F321" i="10"/>
  <c r="O325" i="11" s="1"/>
  <c r="P325" i="11" s="1"/>
  <c r="F323" i="10"/>
  <c r="O327" i="11" s="1"/>
  <c r="P327" i="11" s="1"/>
  <c r="F325" i="10"/>
  <c r="O329" i="11" s="1"/>
  <c r="F327" i="10"/>
  <c r="O331" i="11" s="1"/>
  <c r="F329" i="10"/>
  <c r="O333" i="11" s="1"/>
  <c r="P333" i="11" s="1"/>
  <c r="F331" i="10"/>
  <c r="O335" i="11" s="1"/>
  <c r="F333" i="10"/>
  <c r="O337" i="11" s="1"/>
  <c r="F335" i="10"/>
  <c r="O339" i="11" s="1"/>
  <c r="F337" i="10"/>
  <c r="O341" i="11" s="1"/>
  <c r="F339" i="10"/>
  <c r="O343" i="11" s="1"/>
  <c r="F341" i="10"/>
  <c r="O345" i="11" s="1"/>
  <c r="F343" i="10"/>
  <c r="O347" i="11" s="1"/>
  <c r="F345" i="10"/>
  <c r="O349" i="11" s="1"/>
  <c r="P349" i="11" s="1"/>
  <c r="F347" i="10"/>
  <c r="O351" i="11" s="1"/>
  <c r="F349" i="10"/>
  <c r="O353" i="11" s="1"/>
  <c r="F351" i="10"/>
  <c r="O355" i="11" s="1"/>
  <c r="F353" i="10"/>
  <c r="O357" i="11" s="1"/>
  <c r="F355" i="10"/>
  <c r="O359" i="11" s="1"/>
  <c r="F357" i="10"/>
  <c r="O361" i="11" s="1"/>
  <c r="F359" i="10"/>
  <c r="O363" i="11" s="1"/>
  <c r="F361" i="10"/>
  <c r="O365" i="11" s="1"/>
  <c r="P365" i="11" s="1"/>
  <c r="F363" i="10"/>
  <c r="O367" i="11" s="1"/>
  <c r="F365" i="10"/>
  <c r="O369" i="11" s="1"/>
  <c r="F367" i="10"/>
  <c r="O371" i="11" s="1"/>
  <c r="J345" i="10"/>
  <c r="J347" i="10"/>
  <c r="J349" i="10"/>
  <c r="J351" i="10"/>
  <c r="J353" i="10"/>
  <c r="J355" i="10"/>
  <c r="J357" i="10"/>
  <c r="J359" i="10"/>
  <c r="J361" i="10"/>
  <c r="J363" i="10"/>
  <c r="J365" i="10"/>
  <c r="J367" i="10"/>
  <c r="F11" i="11"/>
  <c r="F19" i="11"/>
  <c r="F75" i="11"/>
  <c r="E105" i="11"/>
  <c r="L8" i="11"/>
  <c r="C370" i="10"/>
  <c r="C371" i="10" s="1"/>
  <c r="J5" i="10"/>
  <c r="F7" i="10"/>
  <c r="O11" i="11" s="1"/>
  <c r="P11" i="11" s="1"/>
  <c r="F16" i="11"/>
  <c r="J13" i="10"/>
  <c r="F15" i="10"/>
  <c r="O19" i="11" s="1"/>
  <c r="J21" i="10"/>
  <c r="F23" i="10"/>
  <c r="O27" i="11" s="1"/>
  <c r="J29" i="10"/>
  <c r="F31" i="10"/>
  <c r="O35" i="11" s="1"/>
  <c r="J37" i="10"/>
  <c r="F39" i="10"/>
  <c r="O43" i="11" s="1"/>
  <c r="P43" i="11" s="1"/>
  <c r="F48" i="11"/>
  <c r="H48" i="11" s="1"/>
  <c r="W48" i="11" s="1"/>
  <c r="J45" i="10"/>
  <c r="F47" i="10"/>
  <c r="O51" i="11" s="1"/>
  <c r="P51" i="11" s="1"/>
  <c r="J53" i="10"/>
  <c r="F55" i="10"/>
  <c r="O59" i="11" s="1"/>
  <c r="P59" i="11" s="1"/>
  <c r="J61" i="10"/>
  <c r="F63" i="10"/>
  <c r="O67" i="11" s="1"/>
  <c r="P67" i="11" s="1"/>
  <c r="J69" i="10"/>
  <c r="F71" i="10"/>
  <c r="O75" i="11" s="1"/>
  <c r="P75" i="11" s="1"/>
  <c r="J77" i="10"/>
  <c r="F79" i="10"/>
  <c r="O83" i="11" s="1"/>
  <c r="J85" i="10"/>
  <c r="F87" i="10"/>
  <c r="O91" i="11" s="1"/>
  <c r="P91" i="11" s="1"/>
  <c r="J93" i="10"/>
  <c r="F95" i="10"/>
  <c r="O99" i="11" s="1"/>
  <c r="J101" i="10"/>
  <c r="F103" i="10"/>
  <c r="O107" i="11" s="1"/>
  <c r="P107" i="11" s="1"/>
  <c r="J109" i="10"/>
  <c r="F111" i="10"/>
  <c r="O115" i="11" s="1"/>
  <c r="P115" i="11" s="1"/>
  <c r="J117" i="10"/>
  <c r="F119" i="10"/>
  <c r="O123" i="11" s="1"/>
  <c r="J125" i="10"/>
  <c r="F127" i="10"/>
  <c r="O131" i="11" s="1"/>
  <c r="J133" i="10"/>
  <c r="F135" i="10"/>
  <c r="O139" i="11" s="1"/>
  <c r="P139" i="11" s="1"/>
  <c r="J141" i="10"/>
  <c r="F143" i="10"/>
  <c r="O147" i="11" s="1"/>
  <c r="P147" i="11" s="1"/>
  <c r="J149" i="10"/>
  <c r="F151" i="10"/>
  <c r="O155" i="11" s="1"/>
  <c r="J157" i="10"/>
  <c r="F159" i="10"/>
  <c r="O163" i="11" s="1"/>
  <c r="E166" i="11"/>
  <c r="D166" i="11"/>
  <c r="J165" i="10"/>
  <c r="F167" i="10"/>
  <c r="O171" i="11" s="1"/>
  <c r="J173" i="10"/>
  <c r="F175" i="10"/>
  <c r="O179" i="11" s="1"/>
  <c r="F10" i="11"/>
  <c r="F45" i="11"/>
  <c r="F53" i="11"/>
  <c r="F61" i="11"/>
  <c r="Y8" i="11"/>
  <c r="G370" i="10"/>
  <c r="G371" i="10" s="1"/>
  <c r="J7" i="10"/>
  <c r="F9" i="10"/>
  <c r="O13" i="11" s="1"/>
  <c r="P13" i="11" s="1"/>
  <c r="F18" i="11"/>
  <c r="J15" i="10"/>
  <c r="F17" i="10"/>
  <c r="O21" i="11" s="1"/>
  <c r="P21" i="11" s="1"/>
  <c r="J23" i="10"/>
  <c r="F25" i="10"/>
  <c r="O29" i="11" s="1"/>
  <c r="P29" i="11" s="1"/>
  <c r="J31" i="10"/>
  <c r="F33" i="10"/>
  <c r="O37" i="11" s="1"/>
  <c r="P37" i="11" s="1"/>
  <c r="J39" i="10"/>
  <c r="F41" i="10"/>
  <c r="O45" i="11" s="1"/>
  <c r="J47" i="10"/>
  <c r="F49" i="10"/>
  <c r="O53" i="11" s="1"/>
  <c r="P53" i="11" s="1"/>
  <c r="F58" i="11"/>
  <c r="J55" i="10"/>
  <c r="F57" i="10"/>
  <c r="O61" i="11" s="1"/>
  <c r="P61" i="11" s="1"/>
  <c r="J63" i="10"/>
  <c r="F65" i="10"/>
  <c r="O69" i="11" s="1"/>
  <c r="P69" i="11" s="1"/>
  <c r="J71" i="10"/>
  <c r="F73" i="10"/>
  <c r="O77" i="11" s="1"/>
  <c r="P77" i="11" s="1"/>
  <c r="J79" i="10"/>
  <c r="F81" i="10"/>
  <c r="O85" i="11" s="1"/>
  <c r="P85" i="11" s="1"/>
  <c r="J87" i="10"/>
  <c r="F89" i="10"/>
  <c r="O93" i="11" s="1"/>
  <c r="P93" i="11" s="1"/>
  <c r="J95" i="10"/>
  <c r="F97" i="10"/>
  <c r="O101" i="11" s="1"/>
  <c r="P101" i="11" s="1"/>
  <c r="J103" i="10"/>
  <c r="F105" i="10"/>
  <c r="O109" i="11" s="1"/>
  <c r="J111" i="10"/>
  <c r="F113" i="10"/>
  <c r="O117" i="11" s="1"/>
  <c r="P117" i="11" s="1"/>
  <c r="J119" i="10"/>
  <c r="F121" i="10"/>
  <c r="O125" i="11" s="1"/>
  <c r="J127" i="10"/>
  <c r="F129" i="10"/>
  <c r="O133" i="11" s="1"/>
  <c r="P133" i="11" s="1"/>
  <c r="J135" i="10"/>
  <c r="F137" i="10"/>
  <c r="O141" i="11" s="1"/>
  <c r="J143" i="10"/>
  <c r="F145" i="10"/>
  <c r="O149" i="11" s="1"/>
  <c r="J151" i="10"/>
  <c r="F153" i="10"/>
  <c r="O157" i="11" s="1"/>
  <c r="P157" i="11" s="1"/>
  <c r="D160" i="11"/>
  <c r="E160" i="11"/>
  <c r="J159" i="10"/>
  <c r="F161" i="10"/>
  <c r="O165" i="11" s="1"/>
  <c r="E168" i="11"/>
  <c r="D168" i="11"/>
  <c r="J167" i="10"/>
  <c r="F169" i="10"/>
  <c r="O173" i="11" s="1"/>
  <c r="E176" i="11"/>
  <c r="D176" i="11"/>
  <c r="J175" i="10"/>
  <c r="F177" i="10"/>
  <c r="O181" i="11" s="1"/>
  <c r="D184" i="11"/>
  <c r="E184" i="11"/>
  <c r="E101" i="11"/>
  <c r="D101" i="11"/>
  <c r="L188" i="11"/>
  <c r="F184" i="10"/>
  <c r="O188" i="11" s="1"/>
  <c r="P188" i="11" s="1"/>
  <c r="L190" i="11"/>
  <c r="F186" i="10"/>
  <c r="O190" i="11" s="1"/>
  <c r="P190" i="11" s="1"/>
  <c r="L192" i="11"/>
  <c r="F188" i="10"/>
  <c r="O192" i="11" s="1"/>
  <c r="P192" i="11" s="1"/>
  <c r="L194" i="11"/>
  <c r="F190" i="10"/>
  <c r="O194" i="11" s="1"/>
  <c r="P194" i="11" s="1"/>
  <c r="L196" i="11"/>
  <c r="F192" i="10"/>
  <c r="O196" i="11" s="1"/>
  <c r="P196" i="11" s="1"/>
  <c r="L198" i="11"/>
  <c r="F194" i="10"/>
  <c r="O198" i="11" s="1"/>
  <c r="P198" i="11" s="1"/>
  <c r="L200" i="11"/>
  <c r="F196" i="10"/>
  <c r="O200" i="11" s="1"/>
  <c r="P200" i="11" s="1"/>
  <c r="L202" i="11"/>
  <c r="F198" i="10"/>
  <c r="O202" i="11" s="1"/>
  <c r="P202" i="11" s="1"/>
  <c r="L204" i="11"/>
  <c r="F200" i="10"/>
  <c r="O204" i="11" s="1"/>
  <c r="P204" i="11" s="1"/>
  <c r="L206" i="11"/>
  <c r="F202" i="10"/>
  <c r="O206" i="11" s="1"/>
  <c r="P206" i="11" s="1"/>
  <c r="L208" i="11"/>
  <c r="F204" i="10"/>
  <c r="O208" i="11" s="1"/>
  <c r="P208" i="11" s="1"/>
  <c r="L210" i="11"/>
  <c r="F206" i="10"/>
  <c r="O210" i="11" s="1"/>
  <c r="L212" i="11"/>
  <c r="F208" i="10"/>
  <c r="O212" i="11" s="1"/>
  <c r="L214" i="11"/>
  <c r="F210" i="10"/>
  <c r="O214" i="11" s="1"/>
  <c r="L216" i="11"/>
  <c r="F212" i="10"/>
  <c r="O216" i="11" s="1"/>
  <c r="L218" i="11"/>
  <c r="F214" i="10"/>
  <c r="O218" i="11" s="1"/>
  <c r="L220" i="11"/>
  <c r="F216" i="10"/>
  <c r="O220" i="11" s="1"/>
  <c r="L222" i="11"/>
  <c r="F218" i="10"/>
  <c r="O222" i="11" s="1"/>
  <c r="L224" i="11"/>
  <c r="F220" i="10"/>
  <c r="O224" i="11" s="1"/>
  <c r="L226" i="11"/>
  <c r="F222" i="10"/>
  <c r="O226" i="11" s="1"/>
  <c r="L228" i="11"/>
  <c r="F224" i="10"/>
  <c r="O228" i="11" s="1"/>
  <c r="L230" i="11"/>
  <c r="F226" i="10"/>
  <c r="O230" i="11" s="1"/>
  <c r="L232" i="11"/>
  <c r="F228" i="10"/>
  <c r="O232" i="11" s="1"/>
  <c r="L234" i="11"/>
  <c r="F230" i="10"/>
  <c r="O234" i="11" s="1"/>
  <c r="L236" i="11"/>
  <c r="F232" i="10"/>
  <c r="O236" i="11" s="1"/>
  <c r="L238" i="11"/>
  <c r="F234" i="10"/>
  <c r="O238" i="11" s="1"/>
  <c r="L242" i="11"/>
  <c r="F238" i="10"/>
  <c r="O242" i="11" s="1"/>
  <c r="L246" i="11"/>
  <c r="F242" i="10"/>
  <c r="O246" i="11" s="1"/>
  <c r="P246" i="11" s="1"/>
  <c r="L250" i="11"/>
  <c r="F246" i="10"/>
  <c r="O250" i="11" s="1"/>
  <c r="P250" i="11" s="1"/>
  <c r="L254" i="11"/>
  <c r="F250" i="10"/>
  <c r="O254" i="11" s="1"/>
  <c r="P254" i="11" s="1"/>
  <c r="L258" i="11"/>
  <c r="F254" i="10"/>
  <c r="O258" i="11" s="1"/>
  <c r="P258" i="11" s="1"/>
  <c r="L262" i="11"/>
  <c r="F258" i="10"/>
  <c r="O262" i="11" s="1"/>
  <c r="P262" i="11" s="1"/>
  <c r="L266" i="11"/>
  <c r="F262" i="10"/>
  <c r="O266" i="11" s="1"/>
  <c r="P266" i="11" s="1"/>
  <c r="J9" i="10"/>
  <c r="F11" i="10"/>
  <c r="O15" i="11" s="1"/>
  <c r="P15" i="11" s="1"/>
  <c r="J17" i="10"/>
  <c r="F19" i="10"/>
  <c r="O23" i="11" s="1"/>
  <c r="P23" i="11" s="1"/>
  <c r="J25" i="10"/>
  <c r="F27" i="10"/>
  <c r="O31" i="11" s="1"/>
  <c r="P31" i="11" s="1"/>
  <c r="J33" i="10"/>
  <c r="F35" i="10"/>
  <c r="O39" i="11" s="1"/>
  <c r="P39" i="11" s="1"/>
  <c r="J41" i="10"/>
  <c r="F43" i="10"/>
  <c r="O47" i="11" s="1"/>
  <c r="P47" i="11" s="1"/>
  <c r="J49" i="10"/>
  <c r="F51" i="10"/>
  <c r="O55" i="11" s="1"/>
  <c r="P55" i="11" s="1"/>
  <c r="J57" i="10"/>
  <c r="F59" i="10"/>
  <c r="O63" i="11" s="1"/>
  <c r="P63" i="11" s="1"/>
  <c r="J65" i="10"/>
  <c r="F67" i="10"/>
  <c r="O71" i="11" s="1"/>
  <c r="P71" i="11" s="1"/>
  <c r="J73" i="10"/>
  <c r="F75" i="10"/>
  <c r="O79" i="11" s="1"/>
  <c r="P79" i="11" s="1"/>
  <c r="J81" i="10"/>
  <c r="F83" i="10"/>
  <c r="O87" i="11" s="1"/>
  <c r="P87" i="11" s="1"/>
  <c r="J89" i="10"/>
  <c r="F91" i="10"/>
  <c r="O95" i="11" s="1"/>
  <c r="P95" i="11" s="1"/>
  <c r="J97" i="10"/>
  <c r="F99" i="10"/>
  <c r="O103" i="11" s="1"/>
  <c r="P103" i="11" s="1"/>
  <c r="J105" i="10"/>
  <c r="F107" i="10"/>
  <c r="O111" i="11" s="1"/>
  <c r="P111" i="11" s="1"/>
  <c r="J113" i="10"/>
  <c r="F115" i="10"/>
  <c r="O119" i="11" s="1"/>
  <c r="P119" i="11" s="1"/>
  <c r="J121" i="10"/>
  <c r="F123" i="10"/>
  <c r="O127" i="11" s="1"/>
  <c r="P127" i="11" s="1"/>
  <c r="J129" i="10"/>
  <c r="F131" i="10"/>
  <c r="O135" i="11" s="1"/>
  <c r="P135" i="11" s="1"/>
  <c r="J137" i="10"/>
  <c r="F139" i="10"/>
  <c r="O143" i="11" s="1"/>
  <c r="P143" i="11" s="1"/>
  <c r="J145" i="10"/>
  <c r="F147" i="10"/>
  <c r="O151" i="11" s="1"/>
  <c r="P151" i="11" s="1"/>
  <c r="J153" i="10"/>
  <c r="F155" i="10"/>
  <c r="O159" i="11" s="1"/>
  <c r="E162" i="11"/>
  <c r="D162" i="11"/>
  <c r="J161" i="10"/>
  <c r="F163" i="10"/>
  <c r="O167" i="11" s="1"/>
  <c r="E170" i="11"/>
  <c r="D170" i="11"/>
  <c r="J169" i="10"/>
  <c r="F171" i="10"/>
  <c r="O175" i="11" s="1"/>
  <c r="E178" i="11"/>
  <c r="D178" i="11"/>
  <c r="J177" i="10"/>
  <c r="F179" i="10"/>
  <c r="O183" i="11" s="1"/>
  <c r="J182" i="10"/>
  <c r="J184" i="10"/>
  <c r="J186" i="10"/>
  <c r="J188" i="10"/>
  <c r="J190" i="10"/>
  <c r="J192" i="10"/>
  <c r="J194" i="10"/>
  <c r="J196" i="10"/>
  <c r="J198" i="10"/>
  <c r="J200" i="10"/>
  <c r="J202" i="10"/>
  <c r="J204" i="10"/>
  <c r="J206" i="10"/>
  <c r="J208" i="10"/>
  <c r="J210" i="10"/>
  <c r="J212" i="10"/>
  <c r="J214" i="10"/>
  <c r="J216" i="10"/>
  <c r="J218" i="10"/>
  <c r="J220" i="10"/>
  <c r="J222" i="10"/>
  <c r="J224" i="10"/>
  <c r="J226" i="10"/>
  <c r="J228" i="10"/>
  <c r="J230" i="10"/>
  <c r="J232" i="10"/>
  <c r="J236" i="10"/>
  <c r="J240" i="10"/>
  <c r="J244" i="10"/>
  <c r="J248" i="10"/>
  <c r="J252" i="10"/>
  <c r="J256" i="10"/>
  <c r="J260" i="10"/>
  <c r="D268" i="11"/>
  <c r="O8" i="11"/>
  <c r="C8" i="11"/>
  <c r="C374" i="11" s="1"/>
  <c r="C375" i="11" s="1"/>
  <c r="I386" i="11" s="1"/>
  <c r="B370" i="10"/>
  <c r="B371" i="10" s="1"/>
  <c r="F65" i="11"/>
  <c r="F5" i="10"/>
  <c r="O9" i="11" s="1"/>
  <c r="P9" i="11" s="1"/>
  <c r="F14" i="11"/>
  <c r="H14" i="11" s="1"/>
  <c r="J11" i="10"/>
  <c r="F13" i="10"/>
  <c r="O17" i="11" s="1"/>
  <c r="P17" i="11" s="1"/>
  <c r="J19" i="10"/>
  <c r="F21" i="10"/>
  <c r="O25" i="11" s="1"/>
  <c r="P25" i="11" s="1"/>
  <c r="J27" i="10"/>
  <c r="F29" i="10"/>
  <c r="O33" i="11" s="1"/>
  <c r="P33" i="11" s="1"/>
  <c r="J35" i="10"/>
  <c r="F37" i="10"/>
  <c r="O41" i="11" s="1"/>
  <c r="P41" i="11" s="1"/>
  <c r="J43" i="10"/>
  <c r="F45" i="10"/>
  <c r="O49" i="11" s="1"/>
  <c r="P49" i="11" s="1"/>
  <c r="J51" i="10"/>
  <c r="F53" i="10"/>
  <c r="O57" i="11" s="1"/>
  <c r="P57" i="11" s="1"/>
  <c r="J59" i="10"/>
  <c r="F61" i="10"/>
  <c r="O65" i="11" s="1"/>
  <c r="P65" i="11" s="1"/>
  <c r="J67" i="10"/>
  <c r="F69" i="10"/>
  <c r="O73" i="11" s="1"/>
  <c r="P73" i="11" s="1"/>
  <c r="J75" i="10"/>
  <c r="F77" i="10"/>
  <c r="O81" i="11" s="1"/>
  <c r="P81" i="11" s="1"/>
  <c r="J83" i="10"/>
  <c r="F85" i="10"/>
  <c r="O89" i="11" s="1"/>
  <c r="P89" i="11" s="1"/>
  <c r="J91" i="10"/>
  <c r="F93" i="10"/>
  <c r="O97" i="11" s="1"/>
  <c r="P97" i="11" s="1"/>
  <c r="J99" i="10"/>
  <c r="F101" i="10"/>
  <c r="O105" i="11" s="1"/>
  <c r="P105" i="11" s="1"/>
  <c r="J107" i="10"/>
  <c r="F109" i="10"/>
  <c r="O113" i="11" s="1"/>
  <c r="P113" i="11" s="1"/>
  <c r="J115" i="10"/>
  <c r="F117" i="10"/>
  <c r="O121" i="11" s="1"/>
  <c r="P121" i="11" s="1"/>
  <c r="J123" i="10"/>
  <c r="F125" i="10"/>
  <c r="O129" i="11" s="1"/>
  <c r="P129" i="11" s="1"/>
  <c r="J131" i="10"/>
  <c r="F133" i="10"/>
  <c r="O137" i="11" s="1"/>
  <c r="P137" i="11" s="1"/>
  <c r="J139" i="10"/>
  <c r="F141" i="10"/>
  <c r="O145" i="11" s="1"/>
  <c r="P145" i="11" s="1"/>
  <c r="J147" i="10"/>
  <c r="F149" i="10"/>
  <c r="O153" i="11" s="1"/>
  <c r="P153" i="11" s="1"/>
  <c r="J155" i="10"/>
  <c r="F157" i="10"/>
  <c r="O161" i="11" s="1"/>
  <c r="E164" i="11"/>
  <c r="D164" i="11"/>
  <c r="J163" i="10"/>
  <c r="F165" i="10"/>
  <c r="O169" i="11" s="1"/>
  <c r="E172" i="11"/>
  <c r="D172" i="11"/>
  <c r="J171" i="10"/>
  <c r="F173" i="10"/>
  <c r="O177" i="11" s="1"/>
  <c r="P177" i="11" s="1"/>
  <c r="J179" i="10"/>
  <c r="F181" i="10"/>
  <c r="O185" i="11" s="1"/>
  <c r="E246" i="11"/>
  <c r="D246" i="11"/>
  <c r="E262" i="11"/>
  <c r="D262" i="11"/>
  <c r="E286" i="11"/>
  <c r="D286" i="11"/>
  <c r="K8" i="11"/>
  <c r="F17" i="11"/>
  <c r="H17" i="11" s="1"/>
  <c r="J234" i="10"/>
  <c r="F236" i="10"/>
  <c r="O240" i="11" s="1"/>
  <c r="P240" i="11" s="1"/>
  <c r="J242" i="10"/>
  <c r="F244" i="10"/>
  <c r="O248" i="11" s="1"/>
  <c r="P248" i="11" s="1"/>
  <c r="J250" i="10"/>
  <c r="F252" i="10"/>
  <c r="O256" i="11" s="1"/>
  <c r="P256" i="11" s="1"/>
  <c r="J258" i="10"/>
  <c r="F260" i="10"/>
  <c r="O264" i="11" s="1"/>
  <c r="P264" i="11" s="1"/>
  <c r="J266" i="10"/>
  <c r="F268" i="10"/>
  <c r="O272" i="11" s="1"/>
  <c r="P272" i="11" s="1"/>
  <c r="J274" i="10"/>
  <c r="F276" i="10"/>
  <c r="O280" i="11" s="1"/>
  <c r="P280" i="11" s="1"/>
  <c r="J282" i="10"/>
  <c r="F284" i="10"/>
  <c r="O288" i="11" s="1"/>
  <c r="P288" i="11" s="1"/>
  <c r="J290" i="10"/>
  <c r="F292" i="10"/>
  <c r="O296" i="11" s="1"/>
  <c r="P296" i="11" s="1"/>
  <c r="J298" i="10"/>
  <c r="F300" i="10"/>
  <c r="O304" i="11" s="1"/>
  <c r="P304" i="11" s="1"/>
  <c r="J306" i="10"/>
  <c r="F308" i="10"/>
  <c r="O312" i="11" s="1"/>
  <c r="P312" i="11" s="1"/>
  <c r="J314" i="10"/>
  <c r="F316" i="10"/>
  <c r="O320" i="11" s="1"/>
  <c r="J322" i="10"/>
  <c r="F324" i="10"/>
  <c r="O328" i="11" s="1"/>
  <c r="J330" i="10"/>
  <c r="F332" i="10"/>
  <c r="O336" i="11" s="1"/>
  <c r="P336" i="11" s="1"/>
  <c r="J338" i="10"/>
  <c r="F340" i="10"/>
  <c r="O344" i="11" s="1"/>
  <c r="P344" i="11" s="1"/>
  <c r="J346" i="10"/>
  <c r="F348" i="10"/>
  <c r="O352" i="11" s="1"/>
  <c r="P352" i="11" s="1"/>
  <c r="J354" i="10"/>
  <c r="F356" i="10"/>
  <c r="O360" i="11" s="1"/>
  <c r="P360" i="11" s="1"/>
  <c r="J362" i="10"/>
  <c r="F364" i="10"/>
  <c r="O368" i="11" s="1"/>
  <c r="P368" i="11" s="1"/>
  <c r="D10" i="11"/>
  <c r="E11" i="11"/>
  <c r="J12" i="11"/>
  <c r="F15" i="11"/>
  <c r="P19" i="11"/>
  <c r="P28" i="11"/>
  <c r="F35" i="11"/>
  <c r="K12" i="11"/>
  <c r="G19" i="11"/>
  <c r="X19" i="11"/>
  <c r="E19" i="11"/>
  <c r="D19" i="11"/>
  <c r="K19" i="11"/>
  <c r="J20" i="11"/>
  <c r="I20" i="11"/>
  <c r="P24" i="11"/>
  <c r="P36" i="11"/>
  <c r="P40" i="11"/>
  <c r="J268" i="10"/>
  <c r="F270" i="10"/>
  <c r="O274" i="11" s="1"/>
  <c r="P274" i="11" s="1"/>
  <c r="J276" i="10"/>
  <c r="F278" i="10"/>
  <c r="O282" i="11" s="1"/>
  <c r="P282" i="11" s="1"/>
  <c r="J284" i="10"/>
  <c r="F286" i="10"/>
  <c r="O290" i="11" s="1"/>
  <c r="P290" i="11" s="1"/>
  <c r="J292" i="10"/>
  <c r="F294" i="10"/>
  <c r="O298" i="11" s="1"/>
  <c r="P298" i="11" s="1"/>
  <c r="J300" i="10"/>
  <c r="F302" i="10"/>
  <c r="O306" i="11" s="1"/>
  <c r="P306" i="11" s="1"/>
  <c r="J308" i="10"/>
  <c r="F310" i="10"/>
  <c r="O314" i="11" s="1"/>
  <c r="P314" i="11" s="1"/>
  <c r="J316" i="10"/>
  <c r="F318" i="10"/>
  <c r="O322" i="11" s="1"/>
  <c r="J324" i="10"/>
  <c r="F326" i="10"/>
  <c r="O330" i="11" s="1"/>
  <c r="P330" i="11" s="1"/>
  <c r="J332" i="10"/>
  <c r="F334" i="10"/>
  <c r="O338" i="11" s="1"/>
  <c r="P338" i="11" s="1"/>
  <c r="J340" i="10"/>
  <c r="F342" i="10"/>
  <c r="O346" i="11" s="1"/>
  <c r="P346" i="11" s="1"/>
  <c r="J348" i="10"/>
  <c r="F350" i="10"/>
  <c r="O354" i="11" s="1"/>
  <c r="P354" i="11" s="1"/>
  <c r="J356" i="10"/>
  <c r="F358" i="10"/>
  <c r="O362" i="11" s="1"/>
  <c r="P362" i="11" s="1"/>
  <c r="J364" i="10"/>
  <c r="F366" i="10"/>
  <c r="O370" i="11" s="1"/>
  <c r="P370" i="11" s="1"/>
  <c r="P12" i="11"/>
  <c r="P27" i="11"/>
  <c r="X28" i="11"/>
  <c r="X42" i="11"/>
  <c r="G42" i="11"/>
  <c r="F42" i="11"/>
  <c r="E258" i="11"/>
  <c r="D258" i="11"/>
  <c r="E306" i="11"/>
  <c r="D306" i="11"/>
  <c r="F8" i="11"/>
  <c r="P8" i="11"/>
  <c r="K10" i="11"/>
  <c r="G10" i="11"/>
  <c r="P16" i="11"/>
  <c r="D23" i="11"/>
  <c r="G23" i="11"/>
  <c r="X23" i="11"/>
  <c r="E23" i="11"/>
  <c r="G27" i="11"/>
  <c r="X27" i="11"/>
  <c r="E27" i="11"/>
  <c r="D27" i="11"/>
  <c r="I28" i="11"/>
  <c r="G31" i="11"/>
  <c r="X31" i="11"/>
  <c r="E31" i="11"/>
  <c r="P35" i="11"/>
  <c r="D39" i="11"/>
  <c r="G39" i="11"/>
  <c r="X39" i="11"/>
  <c r="E39" i="11"/>
  <c r="X40" i="11"/>
  <c r="J238" i="10"/>
  <c r="F240" i="10"/>
  <c r="O244" i="11" s="1"/>
  <c r="J246" i="10"/>
  <c r="F248" i="10"/>
  <c r="O252" i="11" s="1"/>
  <c r="P252" i="11" s="1"/>
  <c r="J254" i="10"/>
  <c r="F256" i="10"/>
  <c r="O260" i="11" s="1"/>
  <c r="P260" i="11" s="1"/>
  <c r="J262" i="10"/>
  <c r="F264" i="10"/>
  <c r="O268" i="11" s="1"/>
  <c r="P268" i="11" s="1"/>
  <c r="J270" i="10"/>
  <c r="F272" i="10"/>
  <c r="O276" i="11" s="1"/>
  <c r="P276" i="11" s="1"/>
  <c r="J278" i="10"/>
  <c r="F280" i="10"/>
  <c r="O284" i="11" s="1"/>
  <c r="P284" i="11" s="1"/>
  <c r="J286" i="10"/>
  <c r="F288" i="10"/>
  <c r="O292" i="11" s="1"/>
  <c r="P292" i="11" s="1"/>
  <c r="J294" i="10"/>
  <c r="F296" i="10"/>
  <c r="O300" i="11" s="1"/>
  <c r="P300" i="11" s="1"/>
  <c r="J302" i="10"/>
  <c r="F304" i="10"/>
  <c r="O308" i="11" s="1"/>
  <c r="P308" i="11" s="1"/>
  <c r="J310" i="10"/>
  <c r="F312" i="10"/>
  <c r="O316" i="11" s="1"/>
  <c r="J318" i="10"/>
  <c r="F320" i="10"/>
  <c r="O324" i="11" s="1"/>
  <c r="P324" i="11" s="1"/>
  <c r="J326" i="10"/>
  <c r="F328" i="10"/>
  <c r="O332" i="11" s="1"/>
  <c r="P332" i="11" s="1"/>
  <c r="J334" i="10"/>
  <c r="F336" i="10"/>
  <c r="O340" i="11" s="1"/>
  <c r="P340" i="11" s="1"/>
  <c r="J342" i="10"/>
  <c r="F344" i="10"/>
  <c r="O348" i="11" s="1"/>
  <c r="P348" i="11" s="1"/>
  <c r="J350" i="10"/>
  <c r="F352" i="10"/>
  <c r="O356" i="11" s="1"/>
  <c r="P356" i="11" s="1"/>
  <c r="J358" i="10"/>
  <c r="F360" i="10"/>
  <c r="O364" i="11" s="1"/>
  <c r="P364" i="11" s="1"/>
  <c r="J366" i="10"/>
  <c r="F368" i="10"/>
  <c r="O372" i="11" s="1"/>
  <c r="G8" i="11"/>
  <c r="X8" i="11"/>
  <c r="E8" i="11"/>
  <c r="I9" i="11"/>
  <c r="F9" i="11"/>
  <c r="H9" i="11" s="1"/>
  <c r="X12" i="11"/>
  <c r="E12" i="11"/>
  <c r="D12" i="11"/>
  <c r="I24" i="11"/>
  <c r="I32" i="11"/>
  <c r="G35" i="11"/>
  <c r="X35" i="11"/>
  <c r="E35" i="11"/>
  <c r="D35" i="11"/>
  <c r="I36" i="11"/>
  <c r="I40" i="11"/>
  <c r="E340" i="11"/>
  <c r="D340" i="11"/>
  <c r="D15" i="11"/>
  <c r="K15" i="11"/>
  <c r="G15" i="11"/>
  <c r="X15" i="11"/>
  <c r="E15" i="11"/>
  <c r="J264" i="10"/>
  <c r="F266" i="10"/>
  <c r="O270" i="11" s="1"/>
  <c r="P270" i="11" s="1"/>
  <c r="J272" i="10"/>
  <c r="F274" i="10"/>
  <c r="O278" i="11" s="1"/>
  <c r="P278" i="11" s="1"/>
  <c r="J280" i="10"/>
  <c r="F282" i="10"/>
  <c r="O286" i="11" s="1"/>
  <c r="P286" i="11" s="1"/>
  <c r="J288" i="10"/>
  <c r="F290" i="10"/>
  <c r="O294" i="11" s="1"/>
  <c r="P294" i="11" s="1"/>
  <c r="J296" i="10"/>
  <c r="F298" i="10"/>
  <c r="O302" i="11" s="1"/>
  <c r="P302" i="11" s="1"/>
  <c r="J304" i="10"/>
  <c r="F306" i="10"/>
  <c r="O310" i="11" s="1"/>
  <c r="P310" i="11" s="1"/>
  <c r="J312" i="10"/>
  <c r="F314" i="10"/>
  <c r="O318" i="11" s="1"/>
  <c r="J320" i="10"/>
  <c r="F322" i="10"/>
  <c r="O326" i="11" s="1"/>
  <c r="P326" i="11" s="1"/>
  <c r="J328" i="10"/>
  <c r="F330" i="10"/>
  <c r="O334" i="11" s="1"/>
  <c r="P334" i="11" s="1"/>
  <c r="J336" i="10"/>
  <c r="F338" i="10"/>
  <c r="O342" i="11" s="1"/>
  <c r="P342" i="11" s="1"/>
  <c r="J344" i="10"/>
  <c r="F346" i="10"/>
  <c r="O350" i="11" s="1"/>
  <c r="P350" i="11" s="1"/>
  <c r="J352" i="10"/>
  <c r="F354" i="10"/>
  <c r="O358" i="11" s="1"/>
  <c r="P358" i="11" s="1"/>
  <c r="J360" i="10"/>
  <c r="F362" i="10"/>
  <c r="O366" i="11" s="1"/>
  <c r="P366" i="11" s="1"/>
  <c r="J8" i="11"/>
  <c r="X10" i="11"/>
  <c r="F12" i="11"/>
  <c r="I16" i="11"/>
  <c r="J16" i="11"/>
  <c r="P20" i="11"/>
  <c r="F20" i="11"/>
  <c r="F28" i="11"/>
  <c r="F36" i="11"/>
  <c r="P45" i="11"/>
  <c r="J46" i="11"/>
  <c r="K49" i="11"/>
  <c r="G49" i="11"/>
  <c r="D49" i="11"/>
  <c r="P50" i="11"/>
  <c r="D54" i="11"/>
  <c r="X54" i="11"/>
  <c r="E54" i="11"/>
  <c r="J62" i="11"/>
  <c r="I63" i="11"/>
  <c r="F63" i="11"/>
  <c r="J63" i="11"/>
  <c r="J66" i="11"/>
  <c r="I66" i="11"/>
  <c r="J68" i="11"/>
  <c r="I68" i="11"/>
  <c r="P76" i="11"/>
  <c r="F78" i="11"/>
  <c r="H78" i="11" s="1"/>
  <c r="I47" i="11"/>
  <c r="F47" i="11"/>
  <c r="H47" i="11" s="1"/>
  <c r="J47" i="11"/>
  <c r="F56" i="11"/>
  <c r="H56" i="11" s="1"/>
  <c r="W56" i="11" s="1"/>
  <c r="F72" i="11"/>
  <c r="P80" i="11"/>
  <c r="D16" i="11"/>
  <c r="I17" i="11"/>
  <c r="I25" i="11"/>
  <c r="E29" i="11"/>
  <c r="H29" i="11" s="1"/>
  <c r="X29" i="11"/>
  <c r="I33" i="11"/>
  <c r="E37" i="11"/>
  <c r="H37" i="11" s="1"/>
  <c r="X37" i="11"/>
  <c r="I41" i="11"/>
  <c r="E43" i="11"/>
  <c r="I43" i="11"/>
  <c r="G45" i="11"/>
  <c r="D45" i="11"/>
  <c r="K45" i="11"/>
  <c r="P46" i="11"/>
  <c r="F49" i="11"/>
  <c r="X49" i="11"/>
  <c r="X50" i="11"/>
  <c r="E50" i="11"/>
  <c r="D50" i="11"/>
  <c r="F54" i="11"/>
  <c r="J59" i="11"/>
  <c r="I59" i="11"/>
  <c r="G61" i="11"/>
  <c r="D61" i="11"/>
  <c r="K61" i="11"/>
  <c r="P62" i="11"/>
  <c r="K63" i="11"/>
  <c r="F66" i="11"/>
  <c r="K71" i="11"/>
  <c r="G71" i="11"/>
  <c r="X71" i="11"/>
  <c r="E71" i="11"/>
  <c r="D71" i="11"/>
  <c r="F80" i="11"/>
  <c r="P83" i="11"/>
  <c r="F13" i="11"/>
  <c r="H13" i="11" s="1"/>
  <c r="K14" i="11"/>
  <c r="E16" i="11"/>
  <c r="G18" i="11"/>
  <c r="H18" i="11" s="1"/>
  <c r="W18" i="11" s="1"/>
  <c r="F21" i="11"/>
  <c r="H21" i="11" s="1"/>
  <c r="G26" i="11"/>
  <c r="G34" i="11"/>
  <c r="E45" i="11"/>
  <c r="K47" i="11"/>
  <c r="G54" i="11"/>
  <c r="K58" i="11"/>
  <c r="E61" i="11"/>
  <c r="F70" i="11"/>
  <c r="H70" i="11" s="1"/>
  <c r="W70" i="11" s="1"/>
  <c r="D46" i="11"/>
  <c r="X46" i="11"/>
  <c r="E46" i="11"/>
  <c r="J49" i="11"/>
  <c r="J54" i="11"/>
  <c r="I55" i="11"/>
  <c r="F55" i="11"/>
  <c r="J55" i="11"/>
  <c r="K57" i="11"/>
  <c r="G57" i="11"/>
  <c r="D57" i="11"/>
  <c r="P58" i="11"/>
  <c r="D62" i="11"/>
  <c r="X62" i="11"/>
  <c r="E62" i="11"/>
  <c r="K66" i="11"/>
  <c r="K68" i="11"/>
  <c r="P99" i="11"/>
  <c r="D135" i="11"/>
  <c r="K54" i="11"/>
  <c r="P66" i="11"/>
  <c r="P68" i="11"/>
  <c r="I13" i="11"/>
  <c r="D20" i="11"/>
  <c r="I21" i="11"/>
  <c r="E25" i="11"/>
  <c r="H25" i="11" s="1"/>
  <c r="I29" i="11"/>
  <c r="E33" i="11"/>
  <c r="H33" i="11" s="1"/>
  <c r="I37" i="11"/>
  <c r="F38" i="11"/>
  <c r="J45" i="11"/>
  <c r="F46" i="11"/>
  <c r="J50" i="11"/>
  <c r="J51" i="11"/>
  <c r="I51" i="11"/>
  <c r="G53" i="11"/>
  <c r="D53" i="11"/>
  <c r="K53" i="11"/>
  <c r="K55" i="11"/>
  <c r="F57" i="11"/>
  <c r="X57" i="11"/>
  <c r="X58" i="11"/>
  <c r="E58" i="11"/>
  <c r="D58" i="11"/>
  <c r="J61" i="11"/>
  <c r="F62" i="11"/>
  <c r="F64" i="11"/>
  <c r="H64" i="11" s="1"/>
  <c r="F71" i="11"/>
  <c r="P72" i="11"/>
  <c r="E20" i="11"/>
  <c r="G46" i="11"/>
  <c r="K50" i="11"/>
  <c r="E53" i="11"/>
  <c r="G62" i="11"/>
  <c r="K65" i="11"/>
  <c r="G65" i="11"/>
  <c r="X65" i="11"/>
  <c r="D65" i="11"/>
  <c r="P109" i="11"/>
  <c r="F43" i="11"/>
  <c r="F51" i="11"/>
  <c r="F59" i="11"/>
  <c r="F67" i="11"/>
  <c r="H67" i="11" s="1"/>
  <c r="E68" i="11"/>
  <c r="X68" i="11"/>
  <c r="J69" i="11"/>
  <c r="I72" i="11"/>
  <c r="F73" i="11"/>
  <c r="E76" i="11"/>
  <c r="X76" i="11"/>
  <c r="J77" i="11"/>
  <c r="D79" i="11"/>
  <c r="I80" i="11"/>
  <c r="F81" i="11"/>
  <c r="F84" i="11"/>
  <c r="D85" i="11"/>
  <c r="F88" i="11"/>
  <c r="D89" i="11"/>
  <c r="F92" i="11"/>
  <c r="D93" i="11"/>
  <c r="X98" i="11"/>
  <c r="X100" i="11"/>
  <c r="P102" i="11"/>
  <c r="G105" i="11"/>
  <c r="X109" i="11"/>
  <c r="D111" i="11"/>
  <c r="F113" i="11"/>
  <c r="G126" i="11"/>
  <c r="F132" i="11"/>
  <c r="F68" i="11"/>
  <c r="J72" i="11"/>
  <c r="F76" i="11"/>
  <c r="E79" i="11"/>
  <c r="X79" i="11"/>
  <c r="E85" i="11"/>
  <c r="X85" i="11"/>
  <c r="E89" i="11"/>
  <c r="X89" i="11"/>
  <c r="E93" i="11"/>
  <c r="X93" i="11"/>
  <c r="X103" i="11"/>
  <c r="E103" i="11"/>
  <c r="P110" i="11"/>
  <c r="G113" i="11"/>
  <c r="G116" i="11"/>
  <c r="I121" i="11"/>
  <c r="P123" i="11"/>
  <c r="E138" i="11"/>
  <c r="E150" i="11"/>
  <c r="F79" i="11"/>
  <c r="F85" i="11"/>
  <c r="F89" i="11"/>
  <c r="F93" i="11"/>
  <c r="X111" i="11"/>
  <c r="E111" i="11"/>
  <c r="G122" i="11"/>
  <c r="I127" i="11"/>
  <c r="I137" i="11"/>
  <c r="D137" i="11"/>
  <c r="E55" i="11"/>
  <c r="F60" i="11"/>
  <c r="H60" i="11" s="1"/>
  <c r="W60" i="11" s="1"/>
  <c r="E63" i="11"/>
  <c r="J64" i="11"/>
  <c r="D66" i="11"/>
  <c r="I67" i="11"/>
  <c r="E69" i="11"/>
  <c r="D72" i="11"/>
  <c r="I73" i="11"/>
  <c r="F74" i="11"/>
  <c r="H74" i="11" s="1"/>
  <c r="W74" i="11" s="1"/>
  <c r="K75" i="11"/>
  <c r="E77" i="11"/>
  <c r="J78" i="11"/>
  <c r="G79" i="11"/>
  <c r="D80" i="11"/>
  <c r="I81" i="11"/>
  <c r="I84" i="11"/>
  <c r="G85" i="11"/>
  <c r="I88" i="11"/>
  <c r="G89" i="11"/>
  <c r="I92" i="11"/>
  <c r="G93" i="11"/>
  <c r="D97" i="11"/>
  <c r="X97" i="11"/>
  <c r="P98" i="11"/>
  <c r="X105" i="11"/>
  <c r="D107" i="11"/>
  <c r="E109" i="11"/>
  <c r="H109" i="11" s="1"/>
  <c r="X116" i="11"/>
  <c r="I117" i="11"/>
  <c r="F122" i="11"/>
  <c r="D127" i="11"/>
  <c r="G128" i="11"/>
  <c r="G136" i="11"/>
  <c r="X136" i="11"/>
  <c r="P149" i="11"/>
  <c r="E66" i="11"/>
  <c r="F69" i="11"/>
  <c r="E72" i="11"/>
  <c r="D75" i="11"/>
  <c r="I76" i="11"/>
  <c r="F77" i="11"/>
  <c r="E80" i="11"/>
  <c r="X80" i="11"/>
  <c r="D87" i="11"/>
  <c r="D91" i="11"/>
  <c r="D95" i="11"/>
  <c r="E97" i="11"/>
  <c r="X99" i="11"/>
  <c r="E99" i="11"/>
  <c r="H99" i="11" s="1"/>
  <c r="G101" i="11"/>
  <c r="X104" i="11"/>
  <c r="P106" i="11"/>
  <c r="G118" i="11"/>
  <c r="X122" i="11"/>
  <c r="I123" i="11"/>
  <c r="P125" i="11"/>
  <c r="F128" i="11"/>
  <c r="P131" i="11"/>
  <c r="P158" i="11"/>
  <c r="E75" i="11"/>
  <c r="X75" i="11"/>
  <c r="X83" i="11"/>
  <c r="E87" i="11"/>
  <c r="X87" i="11"/>
  <c r="E91" i="11"/>
  <c r="X91" i="11"/>
  <c r="E95" i="11"/>
  <c r="X95" i="11"/>
  <c r="X107" i="11"/>
  <c r="E107" i="11"/>
  <c r="G109" i="11"/>
  <c r="G124" i="11"/>
  <c r="I129" i="11"/>
  <c r="D113" i="11"/>
  <c r="X113" i="11"/>
  <c r="I119" i="11"/>
  <c r="F124" i="11"/>
  <c r="G132" i="11"/>
  <c r="I133" i="11"/>
  <c r="D133" i="11"/>
  <c r="E51" i="11"/>
  <c r="E59" i="11"/>
  <c r="E73" i="11"/>
  <c r="E81" i="11"/>
  <c r="F96" i="11"/>
  <c r="X101" i="11"/>
  <c r="D103" i="11"/>
  <c r="E113" i="11"/>
  <c r="D119" i="11"/>
  <c r="G120" i="11"/>
  <c r="X124" i="11"/>
  <c r="I125" i="11"/>
  <c r="I131" i="11"/>
  <c r="P141" i="11"/>
  <c r="E146" i="11"/>
  <c r="P155" i="11"/>
  <c r="X119" i="11"/>
  <c r="E119" i="11"/>
  <c r="X123" i="11"/>
  <c r="E123" i="11"/>
  <c r="X127" i="11"/>
  <c r="E127" i="11"/>
  <c r="X131" i="11"/>
  <c r="E131" i="11"/>
  <c r="X135" i="11"/>
  <c r="E135" i="11"/>
  <c r="X139" i="11"/>
  <c r="E139" i="11"/>
  <c r="X143" i="11"/>
  <c r="X147" i="11"/>
  <c r="X151" i="11"/>
  <c r="E151" i="11"/>
  <c r="X155" i="11"/>
  <c r="E155" i="11"/>
  <c r="E158" i="11"/>
  <c r="D161" i="11"/>
  <c r="G161" i="11"/>
  <c r="X161" i="11"/>
  <c r="E161" i="11"/>
  <c r="G163" i="11"/>
  <c r="X163" i="11"/>
  <c r="E163" i="11"/>
  <c r="D163" i="11"/>
  <c r="X140" i="11"/>
  <c r="X144" i="11"/>
  <c r="X148" i="11"/>
  <c r="X152" i="11"/>
  <c r="X156" i="11"/>
  <c r="E191" i="11"/>
  <c r="G130" i="11"/>
  <c r="G134" i="11"/>
  <c r="G138" i="11"/>
  <c r="D141" i="11"/>
  <c r="G142" i="11"/>
  <c r="D145" i="11"/>
  <c r="G146" i="11"/>
  <c r="D149" i="11"/>
  <c r="G150" i="11"/>
  <c r="D153" i="11"/>
  <c r="G154" i="11"/>
  <c r="D157" i="11"/>
  <c r="E197" i="11"/>
  <c r="D115" i="11"/>
  <c r="H115" i="11" s="1"/>
  <c r="J115" i="11" s="1"/>
  <c r="Y115" i="11" s="1"/>
  <c r="D144" i="11"/>
  <c r="D148" i="11"/>
  <c r="D152" i="11"/>
  <c r="D156" i="11"/>
  <c r="P159" i="11"/>
  <c r="F169" i="11"/>
  <c r="X117" i="11"/>
  <c r="X121" i="11"/>
  <c r="E121" i="11"/>
  <c r="H121" i="11" s="1"/>
  <c r="X125" i="11"/>
  <c r="E125" i="11"/>
  <c r="H125" i="11" s="1"/>
  <c r="X129" i="11"/>
  <c r="X133" i="11"/>
  <c r="E133" i="11"/>
  <c r="X137" i="11"/>
  <c r="E137" i="11"/>
  <c r="X141" i="11"/>
  <c r="E141" i="11"/>
  <c r="E144" i="11"/>
  <c r="X145" i="11"/>
  <c r="E145" i="11"/>
  <c r="E148" i="11"/>
  <c r="X149" i="11"/>
  <c r="E149" i="11"/>
  <c r="E152" i="11"/>
  <c r="X153" i="11"/>
  <c r="E153" i="11"/>
  <c r="E156" i="11"/>
  <c r="X157" i="11"/>
  <c r="E157" i="11"/>
  <c r="F161" i="11"/>
  <c r="D159" i="11"/>
  <c r="X159" i="11"/>
  <c r="E159" i="11"/>
  <c r="P169" i="11"/>
  <c r="P171" i="11"/>
  <c r="G140" i="11"/>
  <c r="G144" i="11"/>
  <c r="G148" i="11"/>
  <c r="G152" i="11"/>
  <c r="G156" i="11"/>
  <c r="P165" i="11"/>
  <c r="P167" i="11"/>
  <c r="D169" i="11"/>
  <c r="G169" i="11"/>
  <c r="X169" i="11"/>
  <c r="E169" i="11"/>
  <c r="F119" i="11"/>
  <c r="F123" i="11"/>
  <c r="F127" i="11"/>
  <c r="F131" i="11"/>
  <c r="F135" i="11"/>
  <c r="D138" i="11"/>
  <c r="F139" i="11"/>
  <c r="F143" i="11"/>
  <c r="D146" i="11"/>
  <c r="F147" i="11"/>
  <c r="D150" i="11"/>
  <c r="F151" i="11"/>
  <c r="F155" i="11"/>
  <c r="D158" i="11"/>
  <c r="G159" i="11"/>
  <c r="P161" i="11"/>
  <c r="P163" i="11"/>
  <c r="D165" i="11"/>
  <c r="G165" i="11"/>
  <c r="X165" i="11"/>
  <c r="E165" i="11"/>
  <c r="G167" i="11"/>
  <c r="X167" i="11"/>
  <c r="E167" i="11"/>
  <c r="D167" i="11"/>
  <c r="E175" i="11"/>
  <c r="E199" i="11"/>
  <c r="G160" i="11"/>
  <c r="G164" i="11"/>
  <c r="G168" i="11"/>
  <c r="X175" i="11"/>
  <c r="X181" i="11"/>
  <c r="D199" i="11"/>
  <c r="P203" i="11"/>
  <c r="I211" i="11"/>
  <c r="D215" i="11"/>
  <c r="P231" i="11"/>
  <c r="P234" i="11"/>
  <c r="D173" i="11"/>
  <c r="D179" i="11"/>
  <c r="P183" i="11"/>
  <c r="D185" i="11"/>
  <c r="P189" i="11"/>
  <c r="X204" i="11"/>
  <c r="P209" i="11"/>
  <c r="G212" i="11"/>
  <c r="P213" i="11"/>
  <c r="P218" i="11"/>
  <c r="P219" i="11"/>
  <c r="I221" i="11"/>
  <c r="D221" i="11"/>
  <c r="P226" i="11"/>
  <c r="P227" i="11"/>
  <c r="P237" i="11"/>
  <c r="E182" i="11"/>
  <c r="H182" i="11" s="1"/>
  <c r="E183" i="11"/>
  <c r="E189" i="11"/>
  <c r="D191" i="11"/>
  <c r="P195" i="11"/>
  <c r="D197" i="11"/>
  <c r="X199" i="11"/>
  <c r="P201" i="11"/>
  <c r="X208" i="11"/>
  <c r="I208" i="11"/>
  <c r="F212" i="11"/>
  <c r="P230" i="11"/>
  <c r="E278" i="11"/>
  <c r="D171" i="11"/>
  <c r="X173" i="11"/>
  <c r="X174" i="11"/>
  <c r="P175" i="11"/>
  <c r="D177" i="11"/>
  <c r="H177" i="11" s="1"/>
  <c r="K177" i="11" s="1"/>
  <c r="X179" i="11"/>
  <c r="X180" i="11"/>
  <c r="P181" i="11"/>
  <c r="X185" i="11"/>
  <c r="E195" i="11"/>
  <c r="E201" i="11"/>
  <c r="D203" i="11"/>
  <c r="H203" i="11" s="1"/>
  <c r="E205" i="11"/>
  <c r="I206" i="11"/>
  <c r="G209" i="11"/>
  <c r="D209" i="11"/>
  <c r="P210" i="11"/>
  <c r="X212" i="11"/>
  <c r="P214" i="11"/>
  <c r="P216" i="11"/>
  <c r="P217" i="11"/>
  <c r="I219" i="11"/>
  <c r="D219" i="11"/>
  <c r="P224" i="11"/>
  <c r="P225" i="11"/>
  <c r="I227" i="11"/>
  <c r="D227" i="11"/>
  <c r="P233" i="11"/>
  <c r="P236" i="11"/>
  <c r="E171" i="11"/>
  <c r="X171" i="11"/>
  <c r="D174" i="11"/>
  <c r="H174" i="11" s="1"/>
  <c r="D180" i="11"/>
  <c r="H180" i="11" s="1"/>
  <c r="D183" i="11"/>
  <c r="X186" i="11"/>
  <c r="P187" i="11"/>
  <c r="D189" i="11"/>
  <c r="X191" i="11"/>
  <c r="X192" i="11"/>
  <c r="P193" i="11"/>
  <c r="X197" i="11"/>
  <c r="D205" i="11"/>
  <c r="P207" i="11"/>
  <c r="E209" i="11"/>
  <c r="D213" i="11"/>
  <c r="I213" i="11"/>
  <c r="P239" i="11"/>
  <c r="P242" i="11"/>
  <c r="E251" i="11"/>
  <c r="D195" i="11"/>
  <c r="P199" i="11"/>
  <c r="D201" i="11"/>
  <c r="G210" i="11"/>
  <c r="F210" i="11"/>
  <c r="P211" i="11"/>
  <c r="G214" i="11"/>
  <c r="P215" i="11"/>
  <c r="I217" i="11"/>
  <c r="D217" i="11"/>
  <c r="P222" i="11"/>
  <c r="P223" i="11"/>
  <c r="I225" i="11"/>
  <c r="D225" i="11"/>
  <c r="P229" i="11"/>
  <c r="P232" i="11"/>
  <c r="E242" i="11"/>
  <c r="P245" i="11"/>
  <c r="P173" i="11"/>
  <c r="D175" i="11"/>
  <c r="P179" i="11"/>
  <c r="X183" i="11"/>
  <c r="P185" i="11"/>
  <c r="X189" i="11"/>
  <c r="G207" i="11"/>
  <c r="F214" i="11"/>
  <c r="P235" i="11"/>
  <c r="P238" i="11"/>
  <c r="E173" i="11"/>
  <c r="E179" i="11"/>
  <c r="E185" i="11"/>
  <c r="D187" i="11"/>
  <c r="H187" i="11" s="1"/>
  <c r="X190" i="11"/>
  <c r="P191" i="11"/>
  <c r="D193" i="11"/>
  <c r="H193" i="11" s="1"/>
  <c r="J193" i="11" s="1"/>
  <c r="Y193" i="11" s="1"/>
  <c r="X195" i="11"/>
  <c r="X196" i="11"/>
  <c r="P197" i="11"/>
  <c r="X201" i="11"/>
  <c r="X210" i="11"/>
  <c r="P212" i="11"/>
  <c r="X214" i="11"/>
  <c r="I215" i="11"/>
  <c r="P220" i="11"/>
  <c r="P221" i="11"/>
  <c r="I223" i="11"/>
  <c r="D223" i="11"/>
  <c r="P228" i="11"/>
  <c r="E238" i="11"/>
  <c r="P241" i="11"/>
  <c r="P244" i="11"/>
  <c r="D250" i="11"/>
  <c r="H250" i="11" s="1"/>
  <c r="K250" i="11" s="1"/>
  <c r="X213" i="11"/>
  <c r="E213" i="11"/>
  <c r="X217" i="11"/>
  <c r="E217" i="11"/>
  <c r="X221" i="11"/>
  <c r="E221" i="11"/>
  <c r="X225" i="11"/>
  <c r="E225" i="11"/>
  <c r="X229" i="11"/>
  <c r="E229" i="11"/>
  <c r="X233" i="11"/>
  <c r="E233" i="11"/>
  <c r="X237" i="11"/>
  <c r="E237" i="11"/>
  <c r="X241" i="11"/>
  <c r="E241" i="11"/>
  <c r="X245" i="11"/>
  <c r="P247" i="11"/>
  <c r="I248" i="11"/>
  <c r="P249" i="11"/>
  <c r="X260" i="11"/>
  <c r="X262" i="11"/>
  <c r="I262" i="11"/>
  <c r="E272" i="11"/>
  <c r="X272" i="11"/>
  <c r="E273" i="11"/>
  <c r="E292" i="11"/>
  <c r="H292" i="11" s="1"/>
  <c r="P253" i="11"/>
  <c r="I254" i="11"/>
  <c r="P255" i="11"/>
  <c r="P257" i="11"/>
  <c r="P259" i="11"/>
  <c r="G216" i="11"/>
  <c r="G220" i="11"/>
  <c r="G224" i="11"/>
  <c r="G228" i="11"/>
  <c r="D231" i="11"/>
  <c r="G232" i="11"/>
  <c r="D235" i="11"/>
  <c r="G236" i="11"/>
  <c r="D239" i="11"/>
  <c r="G240" i="11"/>
  <c r="D243" i="11"/>
  <c r="G244" i="11"/>
  <c r="D247" i="11"/>
  <c r="F247" i="11"/>
  <c r="D249" i="11"/>
  <c r="X249" i="11"/>
  <c r="E249" i="11"/>
  <c r="D251" i="11"/>
  <c r="I256" i="11"/>
  <c r="X256" i="11"/>
  <c r="X263" i="11"/>
  <c r="P265" i="11"/>
  <c r="P283" i="11"/>
  <c r="E298" i="11"/>
  <c r="H298" i="11" s="1"/>
  <c r="E310" i="11"/>
  <c r="D238" i="11"/>
  <c r="D242" i="11"/>
  <c r="E247" i="11"/>
  <c r="F249" i="11"/>
  <c r="D253" i="11"/>
  <c r="F253" i="11"/>
  <c r="X254" i="11"/>
  <c r="D255" i="11"/>
  <c r="X255" i="11"/>
  <c r="E255" i="11"/>
  <c r="D259" i="11"/>
  <c r="F259" i="11"/>
  <c r="D261" i="11"/>
  <c r="H261" i="11" s="1"/>
  <c r="D265" i="11"/>
  <c r="F265" i="11"/>
  <c r="E265" i="11"/>
  <c r="X265" i="11"/>
  <c r="X211" i="11"/>
  <c r="X215" i="11"/>
  <c r="E215" i="11"/>
  <c r="X219" i="11"/>
  <c r="E219" i="11"/>
  <c r="X223" i="11"/>
  <c r="E223" i="11"/>
  <c r="X227" i="11"/>
  <c r="E227" i="11"/>
  <c r="X231" i="11"/>
  <c r="E231" i="11"/>
  <c r="X235" i="11"/>
  <c r="E235" i="11"/>
  <c r="X239" i="11"/>
  <c r="E239" i="11"/>
  <c r="X243" i="11"/>
  <c r="E243" i="11"/>
  <c r="G247" i="11"/>
  <c r="X247" i="11"/>
  <c r="G249" i="11"/>
  <c r="X251" i="11"/>
  <c r="E253" i="11"/>
  <c r="F255" i="11"/>
  <c r="E259" i="11"/>
  <c r="G261" i="11"/>
  <c r="I263" i="11"/>
  <c r="I266" i="11"/>
  <c r="X266" i="11"/>
  <c r="I264" i="11"/>
  <c r="X267" i="11"/>
  <c r="F267" i="11"/>
  <c r="G218" i="11"/>
  <c r="G222" i="11"/>
  <c r="G226" i="11"/>
  <c r="D229" i="11"/>
  <c r="G230" i="11"/>
  <c r="D233" i="11"/>
  <c r="G234" i="11"/>
  <c r="D237" i="11"/>
  <c r="G238" i="11"/>
  <c r="D241" i="11"/>
  <c r="G242" i="11"/>
  <c r="X250" i="11"/>
  <c r="I257" i="11"/>
  <c r="X257" i="11"/>
  <c r="X264" i="11"/>
  <c r="P271" i="11"/>
  <c r="I275" i="11"/>
  <c r="D277" i="11"/>
  <c r="F277" i="11"/>
  <c r="E277" i="11"/>
  <c r="X277" i="11"/>
  <c r="I278" i="11"/>
  <c r="D278" i="11"/>
  <c r="X278" i="11"/>
  <c r="E279" i="11"/>
  <c r="I250" i="11"/>
  <c r="G267" i="11"/>
  <c r="F271" i="11"/>
  <c r="X271" i="11"/>
  <c r="P275" i="11"/>
  <c r="P261" i="11"/>
  <c r="X283" i="11"/>
  <c r="X284" i="11"/>
  <c r="P285" i="11"/>
  <c r="X289" i="11"/>
  <c r="X295" i="11"/>
  <c r="E304" i="11"/>
  <c r="H304" i="11" s="1"/>
  <c r="X310" i="11"/>
  <c r="F310" i="11"/>
  <c r="I316" i="11"/>
  <c r="X322" i="11"/>
  <c r="E322" i="11"/>
  <c r="F322" i="11"/>
  <c r="D322" i="11"/>
  <c r="D269" i="11"/>
  <c r="H269" i="11" s="1"/>
  <c r="K269" i="11" s="1"/>
  <c r="P273" i="11"/>
  <c r="P279" i="11"/>
  <c r="D290" i="11"/>
  <c r="X290" i="11"/>
  <c r="P291" i="11"/>
  <c r="D296" i="11"/>
  <c r="X296" i="11"/>
  <c r="P297" i="11"/>
  <c r="X301" i="11"/>
  <c r="X302" i="11"/>
  <c r="P303" i="11"/>
  <c r="X307" i="11"/>
  <c r="X308" i="11"/>
  <c r="P309" i="11"/>
  <c r="I310" i="11"/>
  <c r="E336" i="11"/>
  <c r="E290" i="11"/>
  <c r="E296" i="11"/>
  <c r="D302" i="11"/>
  <c r="D308" i="11"/>
  <c r="P320" i="11"/>
  <c r="P289" i="11"/>
  <c r="P295" i="11"/>
  <c r="E302" i="11"/>
  <c r="E308" i="11"/>
  <c r="P318" i="11"/>
  <c r="P251" i="11"/>
  <c r="D270" i="11"/>
  <c r="D273" i="11"/>
  <c r="X275" i="11"/>
  <c r="X276" i="11"/>
  <c r="P277" i="11"/>
  <c r="D279" i="11"/>
  <c r="D282" i="11"/>
  <c r="D288" i="11"/>
  <c r="D294" i="11"/>
  <c r="H294" i="11" s="1"/>
  <c r="J294" i="11" s="1"/>
  <c r="Y294" i="11" s="1"/>
  <c r="D300" i="11"/>
  <c r="H300" i="11" s="1"/>
  <c r="X300" i="11"/>
  <c r="P301" i="11"/>
  <c r="X305" i="11"/>
  <c r="X306" i="11"/>
  <c r="X314" i="11"/>
  <c r="E314" i="11"/>
  <c r="D314" i="11"/>
  <c r="X318" i="11"/>
  <c r="F318" i="11"/>
  <c r="I320" i="11"/>
  <c r="P328" i="11"/>
  <c r="P263" i="11"/>
  <c r="E270" i="11"/>
  <c r="E282" i="11"/>
  <c r="X285" i="11"/>
  <c r="E288" i="11"/>
  <c r="I314" i="11"/>
  <c r="P281" i="11"/>
  <c r="P287" i="11"/>
  <c r="P293" i="11"/>
  <c r="P299" i="11"/>
  <c r="X312" i="11"/>
  <c r="E312" i="11"/>
  <c r="D312" i="11"/>
  <c r="P316" i="11"/>
  <c r="E330" i="11"/>
  <c r="E342" i="11"/>
  <c r="E349" i="11"/>
  <c r="P305" i="11"/>
  <c r="I312" i="11"/>
  <c r="X316" i="11"/>
  <c r="E316" i="11"/>
  <c r="F316" i="11"/>
  <c r="D316" i="11"/>
  <c r="P322" i="11"/>
  <c r="E332" i="11"/>
  <c r="G311" i="11"/>
  <c r="G315" i="11"/>
  <c r="G319" i="11"/>
  <c r="G323" i="11"/>
  <c r="D326" i="11"/>
  <c r="G327" i="11"/>
  <c r="I332" i="11"/>
  <c r="X332" i="11"/>
  <c r="I338" i="11"/>
  <c r="X338" i="11"/>
  <c r="P345" i="11"/>
  <c r="F329" i="11"/>
  <c r="X330" i="11"/>
  <c r="X331" i="11"/>
  <c r="F335" i="11"/>
  <c r="X336" i="11"/>
  <c r="X337" i="11"/>
  <c r="F341" i="11"/>
  <c r="X352" i="11"/>
  <c r="D352" i="11"/>
  <c r="H352" i="11" s="1"/>
  <c r="J352" i="11" s="1"/>
  <c r="Y352" i="11" s="1"/>
  <c r="D353" i="11"/>
  <c r="E353" i="11"/>
  <c r="X326" i="11"/>
  <c r="E326" i="11"/>
  <c r="E346" i="11"/>
  <c r="H346" i="11" s="1"/>
  <c r="I346" i="11"/>
  <c r="P347" i="11"/>
  <c r="E350" i="11"/>
  <c r="H350" i="11" s="1"/>
  <c r="J350" i="11" s="1"/>
  <c r="Y350" i="11" s="1"/>
  <c r="P351" i="11"/>
  <c r="I352" i="11"/>
  <c r="G329" i="11"/>
  <c r="X329" i="11"/>
  <c r="G331" i="11"/>
  <c r="D332" i="11"/>
  <c r="G335" i="11"/>
  <c r="X335" i="11"/>
  <c r="G337" i="11"/>
  <c r="G341" i="11"/>
  <c r="X341" i="11"/>
  <c r="I348" i="11"/>
  <c r="X348" i="11"/>
  <c r="F353" i="11"/>
  <c r="X353" i="11"/>
  <c r="G313" i="11"/>
  <c r="G317" i="11"/>
  <c r="D320" i="11"/>
  <c r="G321" i="11"/>
  <c r="D324" i="11"/>
  <c r="G325" i="11"/>
  <c r="E328" i="11"/>
  <c r="H328" i="11" s="1"/>
  <c r="J328" i="11" s="1"/>
  <c r="Y328" i="11" s="1"/>
  <c r="I329" i="11"/>
  <c r="I331" i="11"/>
  <c r="I333" i="11"/>
  <c r="I335" i="11"/>
  <c r="I337" i="11"/>
  <c r="I339" i="11"/>
  <c r="I341" i="11"/>
  <c r="X343" i="11"/>
  <c r="X346" i="11"/>
  <c r="X347" i="11"/>
  <c r="D351" i="11"/>
  <c r="F351" i="11"/>
  <c r="G353" i="11"/>
  <c r="D362" i="11"/>
  <c r="X320" i="11"/>
  <c r="E320" i="11"/>
  <c r="X324" i="11"/>
  <c r="E324" i="11"/>
  <c r="X342" i="11"/>
  <c r="D342" i="11"/>
  <c r="X351" i="11"/>
  <c r="P355" i="11"/>
  <c r="E361" i="11"/>
  <c r="P329" i="11"/>
  <c r="I330" i="11"/>
  <c r="D330" i="11"/>
  <c r="P331" i="11"/>
  <c r="P335" i="11"/>
  <c r="I336" i="11"/>
  <c r="D336" i="11"/>
  <c r="P337" i="11"/>
  <c r="P339" i="11"/>
  <c r="P341" i="11"/>
  <c r="P353" i="11"/>
  <c r="G355" i="11"/>
  <c r="X355" i="11"/>
  <c r="E355" i="11"/>
  <c r="D355" i="11"/>
  <c r="P343" i="11"/>
  <c r="X354" i="11"/>
  <c r="E354" i="11"/>
  <c r="H354" i="11" s="1"/>
  <c r="I354" i="11"/>
  <c r="X358" i="11"/>
  <c r="E358" i="11"/>
  <c r="H358" i="11" s="1"/>
  <c r="I358" i="11"/>
  <c r="P367" i="11"/>
  <c r="P363" i="11"/>
  <c r="G367" i="11"/>
  <c r="F367" i="11"/>
  <c r="X367" i="11"/>
  <c r="E367" i="11"/>
  <c r="D367" i="11"/>
  <c r="P372" i="11"/>
  <c r="E334" i="11"/>
  <c r="H334" i="11" s="1"/>
  <c r="D349" i="11"/>
  <c r="P359" i="11"/>
  <c r="P361" i="11"/>
  <c r="G363" i="11"/>
  <c r="F363" i="11"/>
  <c r="X363" i="11"/>
  <c r="E363" i="11"/>
  <c r="D363" i="11"/>
  <c r="X366" i="11"/>
  <c r="E366" i="11"/>
  <c r="H366" i="11" s="1"/>
  <c r="J366" i="11" s="1"/>
  <c r="Y366" i="11" s="1"/>
  <c r="I366" i="11"/>
  <c r="P369" i="11"/>
  <c r="P371" i="11"/>
  <c r="P357" i="11"/>
  <c r="G359" i="11"/>
  <c r="F359" i="11"/>
  <c r="X359" i="11"/>
  <c r="E359" i="11"/>
  <c r="D359" i="11"/>
  <c r="X362" i="11"/>
  <c r="E362" i="11"/>
  <c r="I362" i="11"/>
  <c r="E365" i="11"/>
  <c r="D371" i="11"/>
  <c r="E371" i="11"/>
  <c r="X371" i="11"/>
  <c r="F371" i="11"/>
  <c r="E356" i="11"/>
  <c r="H356" i="11" s="1"/>
  <c r="J356" i="11" s="1"/>
  <c r="Y356" i="11" s="1"/>
  <c r="X356" i="11"/>
  <c r="E360" i="11"/>
  <c r="H360" i="11" s="1"/>
  <c r="X360" i="11"/>
  <c r="E364" i="11"/>
  <c r="H364" i="11" s="1"/>
  <c r="X364" i="11"/>
  <c r="E368" i="11"/>
  <c r="H368" i="11" s="1"/>
  <c r="X368" i="11"/>
  <c r="I370" i="11"/>
  <c r="G371" i="11"/>
  <c r="D372" i="11"/>
  <c r="D357" i="11"/>
  <c r="H357" i="11" s="1"/>
  <c r="K357" i="11" s="1"/>
  <c r="D361" i="11"/>
  <c r="D365" i="11"/>
  <c r="D369" i="11"/>
  <c r="H369" i="11" s="1"/>
  <c r="K369" i="11" s="1"/>
  <c r="E372" i="11"/>
  <c r="E370" i="11"/>
  <c r="H370" i="11" s="1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E266" i="11" l="1"/>
  <c r="H266" i="11" s="1"/>
  <c r="J266" i="11" s="1"/>
  <c r="Y266" i="11" s="1"/>
  <c r="D263" i="11"/>
  <c r="H263" i="11" s="1"/>
  <c r="J263" i="11" s="1"/>
  <c r="Y263" i="11" s="1"/>
  <c r="E267" i="11"/>
  <c r="D276" i="11"/>
  <c r="D257" i="11"/>
  <c r="H257" i="11" s="1"/>
  <c r="D245" i="11"/>
  <c r="H245" i="11" s="1"/>
  <c r="E129" i="11"/>
  <c r="H129" i="11" s="1"/>
  <c r="K129" i="11" s="1"/>
  <c r="E142" i="11"/>
  <c r="D83" i="11"/>
  <c r="D338" i="11"/>
  <c r="E275" i="11"/>
  <c r="D207" i="11"/>
  <c r="H207" i="11" s="1"/>
  <c r="K207" i="11" s="1"/>
  <c r="E147" i="11"/>
  <c r="E154" i="11"/>
  <c r="E41" i="11"/>
  <c r="H41" i="11" s="1"/>
  <c r="J41" i="11" s="1"/>
  <c r="Y41" i="11" s="1"/>
  <c r="D318" i="11"/>
  <c r="E284" i="11"/>
  <c r="E271" i="11"/>
  <c r="H271" i="11" s="1"/>
  <c r="D211" i="11"/>
  <c r="E140" i="11"/>
  <c r="H140" i="11" s="1"/>
  <c r="E181" i="11"/>
  <c r="E143" i="11"/>
  <c r="D344" i="11"/>
  <c r="E280" i="11"/>
  <c r="H280" i="11" s="1"/>
  <c r="D136" i="11"/>
  <c r="E274" i="11"/>
  <c r="H274" i="11" s="1"/>
  <c r="J274" i="11" s="1"/>
  <c r="Y274" i="11" s="1"/>
  <c r="D254" i="11"/>
  <c r="D348" i="11"/>
  <c r="H348" i="11" s="1"/>
  <c r="E117" i="11"/>
  <c r="H117" i="11" s="1"/>
  <c r="H336" i="11"/>
  <c r="M264" i="11"/>
  <c r="M248" i="11"/>
  <c r="M234" i="11"/>
  <c r="M226" i="11"/>
  <c r="M218" i="11"/>
  <c r="M210" i="11"/>
  <c r="M202" i="11"/>
  <c r="M194" i="11"/>
  <c r="E194" i="11" s="1"/>
  <c r="M186" i="11"/>
  <c r="M317" i="11"/>
  <c r="M285" i="11"/>
  <c r="M118" i="11"/>
  <c r="M46" i="11"/>
  <c r="Y46" i="11"/>
  <c r="M120" i="11"/>
  <c r="M88" i="11"/>
  <c r="M56" i="11"/>
  <c r="Y56" i="11"/>
  <c r="M16" i="11"/>
  <c r="Y16" i="11"/>
  <c r="M42" i="11"/>
  <c r="M10" i="11"/>
  <c r="Y10" i="11"/>
  <c r="M70" i="11"/>
  <c r="Y70" i="11"/>
  <c r="M30" i="11"/>
  <c r="M343" i="11"/>
  <c r="M311" i="11"/>
  <c r="M345" i="11"/>
  <c r="M313" i="11"/>
  <c r="M281" i="11"/>
  <c r="M331" i="11"/>
  <c r="M299" i="11"/>
  <c r="M18" i="11"/>
  <c r="Y18" i="11"/>
  <c r="M130" i="11"/>
  <c r="M98" i="11"/>
  <c r="M58" i="11"/>
  <c r="Y58" i="11"/>
  <c r="M108" i="11"/>
  <c r="M76" i="11"/>
  <c r="Y76" i="11"/>
  <c r="M44" i="11"/>
  <c r="M260" i="11"/>
  <c r="M244" i="11"/>
  <c r="M232" i="11"/>
  <c r="M224" i="11"/>
  <c r="M216" i="11"/>
  <c r="M208" i="11"/>
  <c r="M200" i="11"/>
  <c r="M192" i="11"/>
  <c r="M341" i="11"/>
  <c r="M309" i="11"/>
  <c r="M110" i="11"/>
  <c r="M38" i="11"/>
  <c r="M14" i="11"/>
  <c r="Y14" i="11"/>
  <c r="M112" i="11"/>
  <c r="M80" i="11"/>
  <c r="Y80" i="11"/>
  <c r="M48" i="11"/>
  <c r="Y48" i="11"/>
  <c r="M94" i="11"/>
  <c r="M54" i="11"/>
  <c r="Y54" i="11"/>
  <c r="M335" i="11"/>
  <c r="M303" i="11"/>
  <c r="M337" i="11"/>
  <c r="M305" i="11"/>
  <c r="M323" i="11"/>
  <c r="M291" i="11"/>
  <c r="M122" i="11"/>
  <c r="M90" i="11"/>
  <c r="M34" i="11"/>
  <c r="M132" i="11"/>
  <c r="M100" i="11"/>
  <c r="M68" i="11"/>
  <c r="Y68" i="11"/>
  <c r="M36" i="11"/>
  <c r="H63" i="11"/>
  <c r="M256" i="11"/>
  <c r="M240" i="11"/>
  <c r="M230" i="11"/>
  <c r="M222" i="11"/>
  <c r="M214" i="11"/>
  <c r="M206" i="11"/>
  <c r="M198" i="11"/>
  <c r="M190" i="11"/>
  <c r="M333" i="11"/>
  <c r="M301" i="11"/>
  <c r="M134" i="11"/>
  <c r="M102" i="11"/>
  <c r="M28" i="11"/>
  <c r="M104" i="11"/>
  <c r="M72" i="11"/>
  <c r="Y72" i="11"/>
  <c r="M40" i="11"/>
  <c r="M66" i="11"/>
  <c r="Y66" i="11"/>
  <c r="M86" i="11"/>
  <c r="M327" i="11"/>
  <c r="M295" i="11"/>
  <c r="M329" i="11"/>
  <c r="M297" i="11"/>
  <c r="M347" i="11"/>
  <c r="M315" i="11"/>
  <c r="M283" i="11"/>
  <c r="M114" i="11"/>
  <c r="M82" i="11"/>
  <c r="M20" i="11"/>
  <c r="Y20" i="11"/>
  <c r="M124" i="11"/>
  <c r="M92" i="11"/>
  <c r="M60" i="11"/>
  <c r="Y60" i="11"/>
  <c r="M24" i="11"/>
  <c r="M26" i="11"/>
  <c r="M252" i="11"/>
  <c r="E252" i="11" s="1"/>
  <c r="M236" i="11"/>
  <c r="M228" i="11"/>
  <c r="M220" i="11"/>
  <c r="M212" i="11"/>
  <c r="M204" i="11"/>
  <c r="M196" i="11"/>
  <c r="M188" i="11"/>
  <c r="M325" i="11"/>
  <c r="M293" i="11"/>
  <c r="M126" i="11"/>
  <c r="M62" i="11"/>
  <c r="Y62" i="11"/>
  <c r="M12" i="11"/>
  <c r="Y12" i="11"/>
  <c r="M128" i="11"/>
  <c r="M96" i="11"/>
  <c r="M64" i="11"/>
  <c r="Y64" i="11"/>
  <c r="M32" i="11"/>
  <c r="M50" i="11"/>
  <c r="Y50" i="11"/>
  <c r="M78" i="11"/>
  <c r="Y78" i="11"/>
  <c r="M319" i="11"/>
  <c r="E319" i="11" s="1"/>
  <c r="M287" i="11"/>
  <c r="E287" i="11" s="1"/>
  <c r="M321" i="11"/>
  <c r="M289" i="11"/>
  <c r="E289" i="11" s="1"/>
  <c r="M339" i="11"/>
  <c r="E339" i="11" s="1"/>
  <c r="M307" i="11"/>
  <c r="M22" i="11"/>
  <c r="D22" i="11" s="1"/>
  <c r="M106" i="11"/>
  <c r="E106" i="11" s="1"/>
  <c r="M74" i="11"/>
  <c r="Y74" i="11"/>
  <c r="M116" i="11"/>
  <c r="E116" i="11" s="1"/>
  <c r="M84" i="11"/>
  <c r="D84" i="11" s="1"/>
  <c r="M52" i="11"/>
  <c r="Y52" i="11"/>
  <c r="H330" i="11"/>
  <c r="J330" i="11" s="1"/>
  <c r="Y330" i="11" s="1"/>
  <c r="H251" i="11"/>
  <c r="J251" i="11" s="1"/>
  <c r="Y251" i="11" s="1"/>
  <c r="H201" i="11"/>
  <c r="J201" i="11" s="1"/>
  <c r="Y201" i="11" s="1"/>
  <c r="H178" i="11"/>
  <c r="J178" i="11" s="1"/>
  <c r="Y178" i="11" s="1"/>
  <c r="H19" i="11"/>
  <c r="W19" i="11" s="1"/>
  <c r="H372" i="11"/>
  <c r="K372" i="11" s="1"/>
  <c r="H81" i="11"/>
  <c r="W81" i="11" s="1"/>
  <c r="H197" i="11"/>
  <c r="J197" i="11" s="1"/>
  <c r="Y197" i="11" s="1"/>
  <c r="H59" i="11"/>
  <c r="W59" i="11" s="1"/>
  <c r="H166" i="11"/>
  <c r="J166" i="11" s="1"/>
  <c r="Y166" i="11" s="1"/>
  <c r="H147" i="11"/>
  <c r="H131" i="11"/>
  <c r="K131" i="11" s="1"/>
  <c r="H77" i="11"/>
  <c r="W77" i="11" s="1"/>
  <c r="H175" i="11"/>
  <c r="J175" i="11" s="1"/>
  <c r="Y175" i="11" s="1"/>
  <c r="H195" i="11"/>
  <c r="J195" i="11" s="1"/>
  <c r="Y195" i="11" s="1"/>
  <c r="H73" i="11"/>
  <c r="W73" i="11" s="1"/>
  <c r="H286" i="11"/>
  <c r="K286" i="11" s="1"/>
  <c r="H31" i="11"/>
  <c r="K31" i="11" s="1"/>
  <c r="H282" i="11"/>
  <c r="J282" i="11" s="1"/>
  <c r="Y282" i="11" s="1"/>
  <c r="H278" i="11"/>
  <c r="J278" i="11" s="1"/>
  <c r="Y278" i="11" s="1"/>
  <c r="H229" i="11"/>
  <c r="J229" i="11" s="1"/>
  <c r="Y229" i="11" s="1"/>
  <c r="K193" i="11"/>
  <c r="W193" i="11" s="1"/>
  <c r="H51" i="11"/>
  <c r="W51" i="11" s="1"/>
  <c r="H11" i="11"/>
  <c r="W11" i="11" s="1"/>
  <c r="H69" i="11"/>
  <c r="W69" i="11" s="1"/>
  <c r="H237" i="11"/>
  <c r="J237" i="11" s="1"/>
  <c r="Y237" i="11" s="1"/>
  <c r="H66" i="11"/>
  <c r="W66" i="11" s="1"/>
  <c r="H111" i="11"/>
  <c r="W21" i="11"/>
  <c r="H270" i="11"/>
  <c r="J270" i="11" s="1"/>
  <c r="Y270" i="11" s="1"/>
  <c r="H302" i="11"/>
  <c r="J302" i="11" s="1"/>
  <c r="Y302" i="11" s="1"/>
  <c r="H284" i="11"/>
  <c r="J284" i="11" s="1"/>
  <c r="Y284" i="11" s="1"/>
  <c r="H233" i="11"/>
  <c r="J233" i="11" s="1"/>
  <c r="Y233" i="11" s="1"/>
  <c r="H95" i="11"/>
  <c r="K95" i="11" s="1"/>
  <c r="H75" i="11"/>
  <c r="W75" i="11" s="1"/>
  <c r="W63" i="11"/>
  <c r="H279" i="11"/>
  <c r="J279" i="11" s="1"/>
  <c r="Y279" i="11" s="1"/>
  <c r="H150" i="11"/>
  <c r="H55" i="11"/>
  <c r="W55" i="11" s="1"/>
  <c r="H176" i="11"/>
  <c r="J176" i="11" s="1"/>
  <c r="Y176" i="11" s="1"/>
  <c r="D289" i="11"/>
  <c r="H289" i="11" s="1"/>
  <c r="K289" i="11" s="1"/>
  <c r="H155" i="11"/>
  <c r="J155" i="11" s="1"/>
  <c r="Y155" i="11" s="1"/>
  <c r="H139" i="11"/>
  <c r="H54" i="11"/>
  <c r="W54" i="11" s="1"/>
  <c r="W14" i="11"/>
  <c r="H312" i="11"/>
  <c r="K312" i="11" s="1"/>
  <c r="H275" i="11"/>
  <c r="J275" i="11" s="1"/>
  <c r="Y275" i="11" s="1"/>
  <c r="J250" i="11"/>
  <c r="Y250" i="11" s="1"/>
  <c r="H146" i="11"/>
  <c r="J146" i="11" s="1"/>
  <c r="Y146" i="11" s="1"/>
  <c r="H169" i="11"/>
  <c r="J169" i="11" s="1"/>
  <c r="Y169" i="11" s="1"/>
  <c r="E22" i="11"/>
  <c r="H365" i="11"/>
  <c r="H314" i="11"/>
  <c r="J314" i="11" s="1"/>
  <c r="Y314" i="11" s="1"/>
  <c r="H273" i="11"/>
  <c r="K273" i="11" s="1"/>
  <c r="D287" i="11"/>
  <c r="H287" i="11" s="1"/>
  <c r="K287" i="11" s="1"/>
  <c r="W78" i="11"/>
  <c r="K352" i="11"/>
  <c r="W352" i="11" s="1"/>
  <c r="H241" i="11"/>
  <c r="K241" i="11" s="1"/>
  <c r="W9" i="11"/>
  <c r="H181" i="11"/>
  <c r="K181" i="11" s="1"/>
  <c r="H136" i="11"/>
  <c r="K136" i="11" s="1"/>
  <c r="H308" i="11"/>
  <c r="H189" i="11"/>
  <c r="J189" i="11" s="1"/>
  <c r="Y189" i="11" s="1"/>
  <c r="H262" i="11"/>
  <c r="J262" i="11" s="1"/>
  <c r="Y262" i="11" s="1"/>
  <c r="H371" i="11"/>
  <c r="K371" i="11" s="1"/>
  <c r="H320" i="11"/>
  <c r="H76" i="11"/>
  <c r="W76" i="11" s="1"/>
  <c r="W64" i="11"/>
  <c r="H35" i="11"/>
  <c r="J35" i="11" s="1"/>
  <c r="Y35" i="11" s="1"/>
  <c r="H290" i="11"/>
  <c r="H267" i="11"/>
  <c r="K267" i="11" s="1"/>
  <c r="H156" i="11"/>
  <c r="H103" i="11"/>
  <c r="H61" i="11"/>
  <c r="W61" i="11" s="1"/>
  <c r="H43" i="11"/>
  <c r="K43" i="11" s="1"/>
  <c r="H340" i="11"/>
  <c r="H246" i="11"/>
  <c r="H205" i="11"/>
  <c r="J205" i="11" s="1"/>
  <c r="Y205" i="11" s="1"/>
  <c r="H221" i="11"/>
  <c r="K221" i="11" s="1"/>
  <c r="H143" i="11"/>
  <c r="K143" i="11" s="1"/>
  <c r="H93" i="11"/>
  <c r="J93" i="11" s="1"/>
  <c r="Y93" i="11" s="1"/>
  <c r="H68" i="11"/>
  <c r="W68" i="11" s="1"/>
  <c r="W17" i="11"/>
  <c r="H310" i="11"/>
  <c r="K310" i="11" s="1"/>
  <c r="H183" i="11"/>
  <c r="K183" i="11" s="1"/>
  <c r="H163" i="11"/>
  <c r="J163" i="11" s="1"/>
  <c r="Y163" i="11" s="1"/>
  <c r="H58" i="11"/>
  <c r="W58" i="11" s="1"/>
  <c r="H296" i="11"/>
  <c r="K296" i="11" s="1"/>
  <c r="H123" i="11"/>
  <c r="J123" i="11" s="1"/>
  <c r="Y123" i="11" s="1"/>
  <c r="H133" i="11"/>
  <c r="K133" i="11" s="1"/>
  <c r="W13" i="11"/>
  <c r="W47" i="11"/>
  <c r="H361" i="11"/>
  <c r="K361" i="11" s="1"/>
  <c r="H359" i="11"/>
  <c r="K359" i="11" s="1"/>
  <c r="H151" i="11"/>
  <c r="J151" i="11" s="1"/>
  <c r="Y151" i="11" s="1"/>
  <c r="H91" i="11"/>
  <c r="J91" i="11" s="1"/>
  <c r="Y91" i="11" s="1"/>
  <c r="K368" i="11"/>
  <c r="K356" i="11"/>
  <c r="W356" i="11" s="1"/>
  <c r="J357" i="11"/>
  <c r="J280" i="11"/>
  <c r="Y280" i="11" s="1"/>
  <c r="K280" i="11"/>
  <c r="K366" i="11"/>
  <c r="W366" i="11" s="1"/>
  <c r="K33" i="11"/>
  <c r="J33" i="11"/>
  <c r="Y33" i="11" s="1"/>
  <c r="K364" i="11"/>
  <c r="K370" i="11"/>
  <c r="J354" i="11"/>
  <c r="Y354" i="11" s="1"/>
  <c r="K354" i="11"/>
  <c r="J346" i="11"/>
  <c r="Y346" i="11" s="1"/>
  <c r="K346" i="11"/>
  <c r="J147" i="11"/>
  <c r="Y147" i="11" s="1"/>
  <c r="K147" i="11"/>
  <c r="J371" i="11"/>
  <c r="H363" i="11"/>
  <c r="J336" i="11"/>
  <c r="Y336" i="11" s="1"/>
  <c r="K336" i="11"/>
  <c r="K328" i="11"/>
  <c r="W328" i="11" s="1"/>
  <c r="J125" i="11"/>
  <c r="Y125" i="11" s="1"/>
  <c r="K125" i="11"/>
  <c r="J99" i="11"/>
  <c r="Y99" i="11" s="1"/>
  <c r="K99" i="11"/>
  <c r="J109" i="11"/>
  <c r="Y109" i="11" s="1"/>
  <c r="K109" i="11"/>
  <c r="J29" i="11"/>
  <c r="Y29" i="11" s="1"/>
  <c r="K29" i="11"/>
  <c r="J370" i="11"/>
  <c r="Y370" i="11" s="1"/>
  <c r="J360" i="11"/>
  <c r="Y360" i="11" s="1"/>
  <c r="K360" i="11"/>
  <c r="J368" i="11"/>
  <c r="J334" i="11"/>
  <c r="Y334" i="11" s="1"/>
  <c r="K334" i="11"/>
  <c r="J304" i="11"/>
  <c r="Y304" i="11" s="1"/>
  <c r="K304" i="11"/>
  <c r="J292" i="11"/>
  <c r="Y292" i="11" s="1"/>
  <c r="K292" i="11"/>
  <c r="J143" i="11"/>
  <c r="Y143" i="11" s="1"/>
  <c r="J25" i="11"/>
  <c r="Y25" i="11" s="1"/>
  <c r="K25" i="11"/>
  <c r="J369" i="11"/>
  <c r="J310" i="11"/>
  <c r="Y310" i="11" s="1"/>
  <c r="J182" i="11"/>
  <c r="Y182" i="11" s="1"/>
  <c r="K182" i="11"/>
  <c r="K121" i="11"/>
  <c r="J121" i="11"/>
  <c r="Y121" i="11" s="1"/>
  <c r="K41" i="11"/>
  <c r="I374" i="11"/>
  <c r="I375" i="11" s="1"/>
  <c r="I385" i="11" s="1"/>
  <c r="J365" i="11"/>
  <c r="Y365" i="11" s="1"/>
  <c r="H367" i="11"/>
  <c r="H324" i="11"/>
  <c r="K350" i="11"/>
  <c r="W350" i="11" s="1"/>
  <c r="J139" i="11"/>
  <c r="Y139" i="11" s="1"/>
  <c r="K139" i="11"/>
  <c r="J364" i="11"/>
  <c r="K365" i="11"/>
  <c r="K358" i="11"/>
  <c r="J358" i="11"/>
  <c r="Y358" i="11" s="1"/>
  <c r="H362" i="11"/>
  <c r="K298" i="11"/>
  <c r="J298" i="11"/>
  <c r="Y298" i="11" s="1"/>
  <c r="J117" i="11"/>
  <c r="Y117" i="11" s="1"/>
  <c r="K117" i="11"/>
  <c r="J37" i="11"/>
  <c r="Y37" i="11" s="1"/>
  <c r="K37" i="11"/>
  <c r="H316" i="11"/>
  <c r="H318" i="11"/>
  <c r="J300" i="11"/>
  <c r="Y300" i="11" s="1"/>
  <c r="H247" i="11"/>
  <c r="H239" i="11"/>
  <c r="H231" i="11"/>
  <c r="H225" i="11"/>
  <c r="H185" i="11"/>
  <c r="H199" i="11"/>
  <c r="H158" i="11"/>
  <c r="J150" i="11"/>
  <c r="Y150" i="11" s="1"/>
  <c r="H152" i="11"/>
  <c r="K195" i="11"/>
  <c r="W195" i="11" s="1"/>
  <c r="H83" i="11"/>
  <c r="J103" i="11"/>
  <c r="Y103" i="11" s="1"/>
  <c r="K294" i="11"/>
  <c r="W294" i="11" s="1"/>
  <c r="K35" i="11"/>
  <c r="H39" i="11"/>
  <c r="F374" i="11"/>
  <c r="F375" i="11" s="1"/>
  <c r="I381" i="11" s="1"/>
  <c r="K263" i="11"/>
  <c r="W263" i="11" s="1"/>
  <c r="J207" i="11"/>
  <c r="Y207" i="11" s="1"/>
  <c r="K330" i="11"/>
  <c r="W330" i="11" s="1"/>
  <c r="J261" i="11"/>
  <c r="Y261" i="11" s="1"/>
  <c r="H172" i="11"/>
  <c r="H268" i="11"/>
  <c r="K246" i="11"/>
  <c r="J246" i="11"/>
  <c r="Y246" i="11" s="1"/>
  <c r="K175" i="11"/>
  <c r="W175" i="11" s="1"/>
  <c r="H101" i="11"/>
  <c r="H213" i="11"/>
  <c r="H53" i="11"/>
  <c r="W53" i="11" s="1"/>
  <c r="H135" i="11"/>
  <c r="H57" i="11"/>
  <c r="W57" i="11" s="1"/>
  <c r="J187" i="11"/>
  <c r="Y187" i="11" s="1"/>
  <c r="K261" i="11"/>
  <c r="K197" i="11"/>
  <c r="W197" i="11" s="1"/>
  <c r="K203" i="11"/>
  <c r="K187" i="11"/>
  <c r="J180" i="11"/>
  <c r="Y180" i="11" s="1"/>
  <c r="H215" i="11"/>
  <c r="H148" i="11"/>
  <c r="H153" i="11"/>
  <c r="H145" i="11"/>
  <c r="J181" i="11"/>
  <c r="Y181" i="11" s="1"/>
  <c r="H119" i="11"/>
  <c r="K111" i="11"/>
  <c r="J111" i="11"/>
  <c r="Y111" i="11" s="1"/>
  <c r="H72" i="11"/>
  <c r="W72" i="11" s="1"/>
  <c r="H137" i="11"/>
  <c r="H20" i="11"/>
  <c r="W20" i="11" s="1"/>
  <c r="J133" i="11"/>
  <c r="H45" i="11"/>
  <c r="W45" i="11" s="1"/>
  <c r="H16" i="11"/>
  <c r="W16" i="11" s="1"/>
  <c r="H15" i="11"/>
  <c r="W15" i="11" s="1"/>
  <c r="H27" i="11"/>
  <c r="H23" i="11"/>
  <c r="D194" i="11"/>
  <c r="J95" i="11"/>
  <c r="K176" i="11"/>
  <c r="W176" i="11" s="1"/>
  <c r="K115" i="11"/>
  <c r="W115" i="11" s="1"/>
  <c r="H349" i="11"/>
  <c r="H351" i="11"/>
  <c r="H332" i="11"/>
  <c r="H353" i="11"/>
  <c r="J296" i="11"/>
  <c r="J267" i="11"/>
  <c r="Y267" i="11" s="1"/>
  <c r="H254" i="11"/>
  <c r="J254" i="11" s="1"/>
  <c r="Y254" i="11" s="1"/>
  <c r="H272" i="11"/>
  <c r="H179" i="11"/>
  <c r="H154" i="11"/>
  <c r="K201" i="11"/>
  <c r="H80" i="11"/>
  <c r="W80" i="11" s="1"/>
  <c r="H79" i="11"/>
  <c r="W79" i="11" s="1"/>
  <c r="H50" i="11"/>
  <c r="W50" i="11" s="1"/>
  <c r="H306" i="11"/>
  <c r="K282" i="11"/>
  <c r="W282" i="11" s="1"/>
  <c r="J177" i="11"/>
  <c r="H184" i="11"/>
  <c r="H326" i="11"/>
  <c r="J312" i="11"/>
  <c r="Y312" i="11" s="1"/>
  <c r="H277" i="11"/>
  <c r="H265" i="11"/>
  <c r="H255" i="11"/>
  <c r="H243" i="11"/>
  <c r="H235" i="11"/>
  <c r="H223" i="11"/>
  <c r="J174" i="11"/>
  <c r="Y174" i="11" s="1"/>
  <c r="H167" i="11"/>
  <c r="H165" i="11"/>
  <c r="H142" i="11"/>
  <c r="H144" i="11"/>
  <c r="K150" i="11"/>
  <c r="H161" i="11"/>
  <c r="H113" i="11"/>
  <c r="J136" i="11"/>
  <c r="H97" i="11"/>
  <c r="H89" i="11"/>
  <c r="H65" i="11"/>
  <c r="W65" i="11" s="1"/>
  <c r="H46" i="11"/>
  <c r="W46" i="11" s="1"/>
  <c r="H71" i="11"/>
  <c r="W71" i="11" s="1"/>
  <c r="G374" i="11"/>
  <c r="G375" i="11" s="1"/>
  <c r="I383" i="11" s="1"/>
  <c r="H258" i="11"/>
  <c r="J258" i="11" s="1"/>
  <c r="Y258" i="11" s="1"/>
  <c r="H344" i="11"/>
  <c r="J269" i="11"/>
  <c r="E200" i="11"/>
  <c r="D200" i="11"/>
  <c r="H162" i="11"/>
  <c r="H242" i="11"/>
  <c r="H219" i="11"/>
  <c r="H171" i="11"/>
  <c r="H173" i="11"/>
  <c r="K278" i="11"/>
  <c r="W278" i="11" s="1"/>
  <c r="H12" i="11"/>
  <c r="W12" i="11" s="1"/>
  <c r="K300" i="11"/>
  <c r="O374" i="11"/>
  <c r="O375" i="11" s="1"/>
  <c r="K180" i="11"/>
  <c r="H160" i="11"/>
  <c r="H22" i="11"/>
  <c r="L374" i="11"/>
  <c r="L375" i="11" s="1"/>
  <c r="H249" i="11"/>
  <c r="H227" i="11"/>
  <c r="H157" i="11"/>
  <c r="H149" i="11"/>
  <c r="H141" i="11"/>
  <c r="K103" i="11"/>
  <c r="H107" i="11"/>
  <c r="J203" i="11"/>
  <c r="K174" i="11"/>
  <c r="H164" i="11"/>
  <c r="Q6" i="12"/>
  <c r="S8" i="9" s="1"/>
  <c r="F370" i="10"/>
  <c r="F371" i="10" s="1"/>
  <c r="H170" i="11"/>
  <c r="H8" i="11"/>
  <c r="K178" i="11"/>
  <c r="W178" i="11" s="1"/>
  <c r="H168" i="11"/>
  <c r="Q374" i="11"/>
  <c r="Q375" i="11" s="1"/>
  <c r="M8" i="11"/>
  <c r="H105" i="11"/>
  <c r="H355" i="11"/>
  <c r="H342" i="11"/>
  <c r="H338" i="11"/>
  <c r="H288" i="11"/>
  <c r="H322" i="11"/>
  <c r="H259" i="11"/>
  <c r="H253" i="11"/>
  <c r="H238" i="11"/>
  <c r="H217" i="11"/>
  <c r="K205" i="11"/>
  <c r="W205" i="11" s="1"/>
  <c r="H209" i="11"/>
  <c r="H191" i="11"/>
  <c r="H138" i="11"/>
  <c r="H211" i="11"/>
  <c r="H159" i="11"/>
  <c r="H87" i="11"/>
  <c r="H127" i="11"/>
  <c r="H85" i="11"/>
  <c r="H62" i="11"/>
  <c r="W62" i="11" s="1"/>
  <c r="H49" i="11"/>
  <c r="W49" i="11" s="1"/>
  <c r="H276" i="11"/>
  <c r="P374" i="11"/>
  <c r="P375" i="11" s="1"/>
  <c r="H10" i="11"/>
  <c r="W10" i="11" s="1"/>
  <c r="R374" i="7"/>
  <c r="S373" i="7"/>
  <c r="S374" i="7" s="1"/>
  <c r="R373" i="7"/>
  <c r="U372" i="7"/>
  <c r="T372" i="7"/>
  <c r="G372" i="7" s="1"/>
  <c r="P372" i="7"/>
  <c r="M372" i="7"/>
  <c r="L372" i="7"/>
  <c r="F372" i="7"/>
  <c r="C372" i="7"/>
  <c r="U371" i="7"/>
  <c r="I371" i="7" s="1"/>
  <c r="T371" i="7"/>
  <c r="P371" i="7"/>
  <c r="L371" i="7"/>
  <c r="C371" i="7"/>
  <c r="U370" i="7"/>
  <c r="T370" i="7"/>
  <c r="G370" i="7" s="1"/>
  <c r="M370" i="7"/>
  <c r="P370" i="7"/>
  <c r="L370" i="7"/>
  <c r="F370" i="7"/>
  <c r="C370" i="7"/>
  <c r="U369" i="7"/>
  <c r="I369" i="7" s="1"/>
  <c r="T369" i="7"/>
  <c r="G369" i="7" s="1"/>
  <c r="P369" i="7"/>
  <c r="L369" i="7"/>
  <c r="C369" i="7"/>
  <c r="U368" i="7"/>
  <c r="T368" i="7"/>
  <c r="F368" i="7" s="1"/>
  <c r="L368" i="7"/>
  <c r="C368" i="7"/>
  <c r="U367" i="7"/>
  <c r="I367" i="7" s="1"/>
  <c r="T367" i="7"/>
  <c r="G367" i="7" s="1"/>
  <c r="P367" i="7"/>
  <c r="L367" i="7"/>
  <c r="C367" i="7"/>
  <c r="U366" i="7"/>
  <c r="X366" i="7" s="1"/>
  <c r="T366" i="7"/>
  <c r="L366" i="7"/>
  <c r="I366" i="7"/>
  <c r="G366" i="7"/>
  <c r="C366" i="7"/>
  <c r="U365" i="7"/>
  <c r="T365" i="7"/>
  <c r="F365" i="7" s="1"/>
  <c r="M365" i="7"/>
  <c r="D365" i="7" s="1"/>
  <c r="L365" i="7"/>
  <c r="I365" i="7"/>
  <c r="C365" i="7"/>
  <c r="U364" i="7"/>
  <c r="I364" i="7" s="1"/>
  <c r="T364" i="7"/>
  <c r="F364" i="7" s="1"/>
  <c r="M364" i="7"/>
  <c r="P364" i="7"/>
  <c r="L364" i="7"/>
  <c r="G364" i="7"/>
  <c r="C364" i="7"/>
  <c r="U363" i="7"/>
  <c r="I363" i="7" s="1"/>
  <c r="T363" i="7"/>
  <c r="L363" i="7"/>
  <c r="C363" i="7"/>
  <c r="U362" i="7"/>
  <c r="I362" i="7" s="1"/>
  <c r="T362" i="7"/>
  <c r="X362" i="7" s="1"/>
  <c r="L362" i="7"/>
  <c r="F362" i="7"/>
  <c r="C362" i="7"/>
  <c r="U361" i="7"/>
  <c r="T361" i="7"/>
  <c r="G361" i="7" s="1"/>
  <c r="L361" i="7"/>
  <c r="I361" i="7"/>
  <c r="F361" i="7"/>
  <c r="C361" i="7"/>
  <c r="U360" i="7"/>
  <c r="X360" i="7" s="1"/>
  <c r="T360" i="7"/>
  <c r="F360" i="7" s="1"/>
  <c r="L360" i="7"/>
  <c r="G360" i="7"/>
  <c r="C360" i="7"/>
  <c r="U359" i="7"/>
  <c r="I359" i="7" s="1"/>
  <c r="T359" i="7"/>
  <c r="G359" i="7" s="1"/>
  <c r="M359" i="7"/>
  <c r="P359" i="7"/>
  <c r="L359" i="7"/>
  <c r="F359" i="7"/>
  <c r="C359" i="7"/>
  <c r="X358" i="7"/>
  <c r="U358" i="7"/>
  <c r="I358" i="7" s="1"/>
  <c r="T358" i="7"/>
  <c r="P358" i="7"/>
  <c r="L358" i="7"/>
  <c r="G358" i="7"/>
  <c r="C358" i="7"/>
  <c r="U357" i="7"/>
  <c r="I357" i="7" s="1"/>
  <c r="T357" i="7"/>
  <c r="F357" i="7" s="1"/>
  <c r="P357" i="7"/>
  <c r="L357" i="7"/>
  <c r="C357" i="7"/>
  <c r="U356" i="7"/>
  <c r="I356" i="7" s="1"/>
  <c r="T356" i="7"/>
  <c r="L356" i="7"/>
  <c r="G356" i="7"/>
  <c r="F356" i="7"/>
  <c r="C356" i="7"/>
  <c r="U355" i="7"/>
  <c r="I355" i="7" s="1"/>
  <c r="T355" i="7"/>
  <c r="P355" i="7"/>
  <c r="L355" i="7"/>
  <c r="C355" i="7"/>
  <c r="U354" i="7"/>
  <c r="T354" i="7"/>
  <c r="M354" i="7"/>
  <c r="P354" i="7"/>
  <c r="L354" i="7"/>
  <c r="I354" i="7"/>
  <c r="C354" i="7"/>
  <c r="U353" i="7"/>
  <c r="I353" i="7" s="1"/>
  <c r="T353" i="7"/>
  <c r="G353" i="7" s="1"/>
  <c r="L353" i="7"/>
  <c r="C353" i="7"/>
  <c r="U352" i="7"/>
  <c r="T352" i="7"/>
  <c r="F352" i="7" s="1"/>
  <c r="L352" i="7"/>
  <c r="G352" i="7"/>
  <c r="C352" i="7"/>
  <c r="U351" i="7"/>
  <c r="I351" i="7" s="1"/>
  <c r="T351" i="7"/>
  <c r="G351" i="7" s="1"/>
  <c r="P351" i="7"/>
  <c r="L351" i="7"/>
  <c r="F351" i="7"/>
  <c r="C351" i="7"/>
  <c r="X350" i="7"/>
  <c r="U350" i="7"/>
  <c r="T350" i="7"/>
  <c r="L350" i="7"/>
  <c r="I350" i="7"/>
  <c r="C350" i="7"/>
  <c r="U349" i="7"/>
  <c r="I349" i="7" s="1"/>
  <c r="T349" i="7"/>
  <c r="F349" i="7" s="1"/>
  <c r="M349" i="7"/>
  <c r="P349" i="7"/>
  <c r="L349" i="7"/>
  <c r="C349" i="7"/>
  <c r="U348" i="7"/>
  <c r="T348" i="7"/>
  <c r="G348" i="7" s="1"/>
  <c r="L348" i="7"/>
  <c r="F348" i="7"/>
  <c r="C348" i="7"/>
  <c r="U347" i="7"/>
  <c r="I347" i="7" s="1"/>
  <c r="T347" i="7"/>
  <c r="L347" i="7"/>
  <c r="F347" i="7"/>
  <c r="C347" i="7"/>
  <c r="X346" i="7"/>
  <c r="U346" i="7"/>
  <c r="T346" i="7"/>
  <c r="G346" i="7" s="1"/>
  <c r="M346" i="7"/>
  <c r="E346" i="7" s="1"/>
  <c r="L346" i="7"/>
  <c r="I346" i="7"/>
  <c r="F346" i="7"/>
  <c r="C346" i="7"/>
  <c r="U345" i="7"/>
  <c r="T345" i="7"/>
  <c r="P345" i="7"/>
  <c r="L345" i="7"/>
  <c r="I345" i="7"/>
  <c r="C345" i="7"/>
  <c r="U344" i="7"/>
  <c r="I344" i="7" s="1"/>
  <c r="T344" i="7"/>
  <c r="F344" i="7" s="1"/>
  <c r="P344" i="7"/>
  <c r="L344" i="7"/>
  <c r="C344" i="7"/>
  <c r="U343" i="7"/>
  <c r="I343" i="7" s="1"/>
  <c r="T343" i="7"/>
  <c r="L343" i="7"/>
  <c r="F343" i="7"/>
  <c r="C343" i="7"/>
  <c r="X342" i="7"/>
  <c r="U342" i="7"/>
  <c r="T342" i="7"/>
  <c r="F342" i="7" s="1"/>
  <c r="L342" i="7"/>
  <c r="I342" i="7"/>
  <c r="G342" i="7"/>
  <c r="C342" i="7"/>
  <c r="X341" i="7"/>
  <c r="U341" i="7"/>
  <c r="J341" i="7" s="1"/>
  <c r="T341" i="7"/>
  <c r="D341" i="7" s="1"/>
  <c r="L341" i="7"/>
  <c r="I341" i="7"/>
  <c r="E341" i="7"/>
  <c r="C341" i="7"/>
  <c r="X340" i="7"/>
  <c r="U340" i="7"/>
  <c r="T340" i="7"/>
  <c r="Y340" i="7"/>
  <c r="P340" i="7"/>
  <c r="G340" i="7"/>
  <c r="L340" i="7"/>
  <c r="K340" i="7"/>
  <c r="I340" i="7"/>
  <c r="E340" i="7"/>
  <c r="D340" i="7"/>
  <c r="C340" i="7"/>
  <c r="U339" i="7"/>
  <c r="I339" i="7" s="1"/>
  <c r="T339" i="7"/>
  <c r="G339" i="7" s="1"/>
  <c r="L339" i="7"/>
  <c r="K339" i="7"/>
  <c r="C339" i="7"/>
  <c r="U338" i="7"/>
  <c r="T338" i="7"/>
  <c r="P338" i="7"/>
  <c r="L338" i="7"/>
  <c r="C338" i="7"/>
  <c r="X337" i="7"/>
  <c r="U337" i="7"/>
  <c r="J337" i="7" s="1"/>
  <c r="T337" i="7"/>
  <c r="D337" i="7" s="1"/>
  <c r="Y337" i="7"/>
  <c r="P337" i="7"/>
  <c r="L337" i="7"/>
  <c r="I337" i="7"/>
  <c r="E337" i="7"/>
  <c r="C337" i="7"/>
  <c r="X336" i="7"/>
  <c r="U336" i="7"/>
  <c r="T336" i="7"/>
  <c r="K336" i="7" s="1"/>
  <c r="P336" i="7"/>
  <c r="L336" i="7"/>
  <c r="I336" i="7"/>
  <c r="D336" i="7"/>
  <c r="C336" i="7"/>
  <c r="U335" i="7"/>
  <c r="I335" i="7" s="1"/>
  <c r="T335" i="7"/>
  <c r="D335" i="7" s="1"/>
  <c r="L335" i="7"/>
  <c r="J335" i="7"/>
  <c r="G335" i="7"/>
  <c r="C335" i="7"/>
  <c r="X334" i="7"/>
  <c r="U334" i="7"/>
  <c r="I334" i="7" s="1"/>
  <c r="T334" i="7"/>
  <c r="D334" i="7" s="1"/>
  <c r="F334" i="7"/>
  <c r="L334" i="7"/>
  <c r="K334" i="7"/>
  <c r="C334" i="7"/>
  <c r="U333" i="7"/>
  <c r="T333" i="7"/>
  <c r="E333" i="7" s="1"/>
  <c r="Y333" i="7"/>
  <c r="L333" i="7"/>
  <c r="I333" i="7"/>
  <c r="C333" i="7"/>
  <c r="U332" i="7"/>
  <c r="I332" i="7" s="1"/>
  <c r="T332" i="7"/>
  <c r="L332" i="7"/>
  <c r="D332" i="7"/>
  <c r="C332" i="7"/>
  <c r="U331" i="7"/>
  <c r="I331" i="7" s="1"/>
  <c r="T331" i="7"/>
  <c r="D331" i="7" s="1"/>
  <c r="L331" i="7"/>
  <c r="J331" i="7"/>
  <c r="G331" i="7"/>
  <c r="C331" i="7"/>
  <c r="U330" i="7"/>
  <c r="I330" i="7" s="1"/>
  <c r="T330" i="7"/>
  <c r="D330" i="7" s="1"/>
  <c r="L330" i="7"/>
  <c r="K330" i="7"/>
  <c r="C330" i="7"/>
  <c r="U329" i="7"/>
  <c r="T329" i="7"/>
  <c r="L329" i="7"/>
  <c r="I329" i="7"/>
  <c r="C329" i="7"/>
  <c r="U328" i="7"/>
  <c r="T328" i="7"/>
  <c r="D328" i="7" s="1"/>
  <c r="M328" i="7"/>
  <c r="L328" i="7"/>
  <c r="G328" i="7"/>
  <c r="E328" i="7"/>
  <c r="C328" i="7"/>
  <c r="U327" i="7"/>
  <c r="I327" i="7" s="1"/>
  <c r="T327" i="7"/>
  <c r="P327" i="7"/>
  <c r="L327" i="7"/>
  <c r="D327" i="7"/>
  <c r="C327" i="7"/>
  <c r="U326" i="7"/>
  <c r="K326" i="7" s="1"/>
  <c r="T326" i="7"/>
  <c r="D326" i="7" s="1"/>
  <c r="L326" i="7"/>
  <c r="J326" i="7"/>
  <c r="C326" i="7"/>
  <c r="U325" i="7"/>
  <c r="T325" i="7"/>
  <c r="M325" i="7"/>
  <c r="P325" i="7"/>
  <c r="L325" i="7"/>
  <c r="I325" i="7"/>
  <c r="C325" i="7"/>
  <c r="U324" i="7"/>
  <c r="J324" i="7" s="1"/>
  <c r="T324" i="7"/>
  <c r="X324" i="7" s="1"/>
  <c r="F324" i="7"/>
  <c r="L324" i="7"/>
  <c r="E324" i="7"/>
  <c r="C324" i="7"/>
  <c r="U323" i="7"/>
  <c r="K323" i="7" s="1"/>
  <c r="T323" i="7"/>
  <c r="P323" i="7"/>
  <c r="L323" i="7"/>
  <c r="I323" i="7"/>
  <c r="D323" i="7"/>
  <c r="C323" i="7"/>
  <c r="X322" i="7"/>
  <c r="U322" i="7"/>
  <c r="I322" i="7" s="1"/>
  <c r="T322" i="7"/>
  <c r="P322" i="7"/>
  <c r="L322" i="7"/>
  <c r="E322" i="7"/>
  <c r="C322" i="7"/>
  <c r="U321" i="7"/>
  <c r="T321" i="7"/>
  <c r="G321" i="7"/>
  <c r="L321" i="7"/>
  <c r="I321" i="7"/>
  <c r="C321" i="7"/>
  <c r="U320" i="7"/>
  <c r="T320" i="7"/>
  <c r="D320" i="7" s="1"/>
  <c r="P320" i="7"/>
  <c r="M320" i="7"/>
  <c r="L320" i="7"/>
  <c r="I320" i="7"/>
  <c r="C320" i="7"/>
  <c r="U319" i="7"/>
  <c r="T319" i="7"/>
  <c r="X319" i="7" s="1"/>
  <c r="L319" i="7"/>
  <c r="E319" i="7"/>
  <c r="D319" i="7"/>
  <c r="C319" i="7"/>
  <c r="U318" i="7"/>
  <c r="I318" i="7" s="1"/>
  <c r="T318" i="7"/>
  <c r="P318" i="7"/>
  <c r="L318" i="7"/>
  <c r="C318" i="7"/>
  <c r="X317" i="7"/>
  <c r="U317" i="7"/>
  <c r="T317" i="7"/>
  <c r="D317" i="7" s="1"/>
  <c r="G317" i="7"/>
  <c r="M317" i="7"/>
  <c r="L317" i="7"/>
  <c r="I317" i="7"/>
  <c r="C317" i="7"/>
  <c r="U316" i="7"/>
  <c r="J316" i="7" s="1"/>
  <c r="T316" i="7"/>
  <c r="G316" i="7" s="1"/>
  <c r="L316" i="7"/>
  <c r="F316" i="7" s="1"/>
  <c r="I316" i="7"/>
  <c r="D316" i="7"/>
  <c r="C316" i="7"/>
  <c r="X315" i="7"/>
  <c r="U315" i="7"/>
  <c r="T315" i="7"/>
  <c r="D315" i="7" s="1"/>
  <c r="P315" i="7"/>
  <c r="L315" i="7"/>
  <c r="I315" i="7"/>
  <c r="E315" i="7"/>
  <c r="C315" i="7"/>
  <c r="U314" i="7"/>
  <c r="I314" i="7" s="1"/>
  <c r="T314" i="7"/>
  <c r="G314" i="7"/>
  <c r="M314" i="7"/>
  <c r="L314" i="7"/>
  <c r="J314" i="7"/>
  <c r="C314" i="7"/>
  <c r="U313" i="7"/>
  <c r="K313" i="7" s="1"/>
  <c r="T313" i="7"/>
  <c r="Y313" i="7"/>
  <c r="L313" i="7"/>
  <c r="I313" i="7"/>
  <c r="E313" i="7"/>
  <c r="C313" i="7"/>
  <c r="X312" i="7"/>
  <c r="U312" i="7"/>
  <c r="T312" i="7"/>
  <c r="Y312" i="7"/>
  <c r="P312" i="7"/>
  <c r="L312" i="7"/>
  <c r="J312" i="7"/>
  <c r="I312" i="7"/>
  <c r="E312" i="7"/>
  <c r="C312" i="7"/>
  <c r="U311" i="7"/>
  <c r="I311" i="7" s="1"/>
  <c r="T311" i="7"/>
  <c r="X311" i="7" s="1"/>
  <c r="P311" i="7"/>
  <c r="L311" i="7"/>
  <c r="K311" i="7"/>
  <c r="E311" i="7"/>
  <c r="D311" i="7"/>
  <c r="C311" i="7"/>
  <c r="U310" i="7"/>
  <c r="T310" i="7"/>
  <c r="P310" i="7"/>
  <c r="L310" i="7"/>
  <c r="J310" i="7"/>
  <c r="D310" i="7"/>
  <c r="C310" i="7"/>
  <c r="U309" i="7"/>
  <c r="T309" i="7"/>
  <c r="D309" i="7" s="1"/>
  <c r="P309" i="7"/>
  <c r="L309" i="7"/>
  <c r="I309" i="7"/>
  <c r="E309" i="7"/>
  <c r="C309" i="7"/>
  <c r="U308" i="7"/>
  <c r="T308" i="7"/>
  <c r="P308" i="7"/>
  <c r="L308" i="7"/>
  <c r="I308" i="7"/>
  <c r="C308" i="7"/>
  <c r="U307" i="7"/>
  <c r="T307" i="7"/>
  <c r="D307" i="7" s="1"/>
  <c r="P307" i="7"/>
  <c r="L307" i="7"/>
  <c r="G307" i="7"/>
  <c r="E307" i="7"/>
  <c r="C307" i="7"/>
  <c r="U306" i="7"/>
  <c r="I306" i="7" s="1"/>
  <c r="T306" i="7"/>
  <c r="K306" i="7" s="1"/>
  <c r="L306" i="7"/>
  <c r="C306" i="7"/>
  <c r="U305" i="7"/>
  <c r="K305" i="7" s="1"/>
  <c r="T305" i="7"/>
  <c r="D305" i="7" s="1"/>
  <c r="L305" i="7"/>
  <c r="J305" i="7"/>
  <c r="C305" i="7"/>
  <c r="U304" i="7"/>
  <c r="T304" i="7"/>
  <c r="J304" i="7" s="1"/>
  <c r="P304" i="7"/>
  <c r="L304" i="7"/>
  <c r="I304" i="7"/>
  <c r="C304" i="7"/>
  <c r="X303" i="7"/>
  <c r="U303" i="7"/>
  <c r="I303" i="7" s="1"/>
  <c r="T303" i="7"/>
  <c r="Y303" i="7"/>
  <c r="L303" i="7"/>
  <c r="K303" i="7"/>
  <c r="G303" i="7"/>
  <c r="E303" i="7"/>
  <c r="D303" i="7"/>
  <c r="C303" i="7"/>
  <c r="U302" i="7"/>
  <c r="I302" i="7" s="1"/>
  <c r="T302" i="7"/>
  <c r="G302" i="7"/>
  <c r="L302" i="7"/>
  <c r="D302" i="7"/>
  <c r="C302" i="7"/>
  <c r="U301" i="7"/>
  <c r="T301" i="7"/>
  <c r="L301" i="7"/>
  <c r="C301" i="7"/>
  <c r="U300" i="7"/>
  <c r="T300" i="7"/>
  <c r="J300" i="7" s="1"/>
  <c r="P300" i="7"/>
  <c r="L300" i="7"/>
  <c r="I300" i="7"/>
  <c r="C300" i="7"/>
  <c r="X299" i="7"/>
  <c r="U299" i="7"/>
  <c r="J299" i="7" s="1"/>
  <c r="T299" i="7"/>
  <c r="Y299" i="7"/>
  <c r="G299" i="7"/>
  <c r="L299" i="7"/>
  <c r="K299" i="7"/>
  <c r="E299" i="7"/>
  <c r="D299" i="7"/>
  <c r="AC299" i="7" s="1"/>
  <c r="C299" i="7"/>
  <c r="U298" i="7"/>
  <c r="I298" i="7" s="1"/>
  <c r="T298" i="7"/>
  <c r="G298" i="7"/>
  <c r="L298" i="7"/>
  <c r="C298" i="7"/>
  <c r="T297" i="7"/>
  <c r="P297" i="7"/>
  <c r="L297" i="7"/>
  <c r="C297" i="7"/>
  <c r="X296" i="7"/>
  <c r="T296" i="7"/>
  <c r="J296" i="7" s="1"/>
  <c r="P296" i="7"/>
  <c r="L296" i="7"/>
  <c r="I296" i="7"/>
  <c r="E296" i="7"/>
  <c r="C296" i="7"/>
  <c r="X295" i="7"/>
  <c r="T295" i="7"/>
  <c r="K295" i="7" s="1"/>
  <c r="Y295" i="7"/>
  <c r="M295" i="7"/>
  <c r="L295" i="7"/>
  <c r="I295" i="7"/>
  <c r="G295" i="7"/>
  <c r="E295" i="7"/>
  <c r="D295" i="7"/>
  <c r="C295" i="7"/>
  <c r="I294" i="7"/>
  <c r="T294" i="7"/>
  <c r="D294" i="7" s="1"/>
  <c r="L294" i="7"/>
  <c r="K294" i="7"/>
  <c r="C294" i="7"/>
  <c r="X293" i="7"/>
  <c r="T293" i="7"/>
  <c r="D293" i="7" s="1"/>
  <c r="L293" i="7"/>
  <c r="J293" i="7"/>
  <c r="C293" i="7"/>
  <c r="X292" i="7"/>
  <c r="T292" i="7"/>
  <c r="Y292" i="7"/>
  <c r="P292" i="7"/>
  <c r="L292" i="7"/>
  <c r="J292" i="7"/>
  <c r="I292" i="7"/>
  <c r="E292" i="7"/>
  <c r="C292" i="7"/>
  <c r="J291" i="7"/>
  <c r="T291" i="7"/>
  <c r="X291" i="7" s="1"/>
  <c r="P291" i="7"/>
  <c r="L291" i="7"/>
  <c r="I291" i="7" s="1"/>
  <c r="K291" i="7"/>
  <c r="D291" i="7"/>
  <c r="C291" i="7"/>
  <c r="T290" i="7"/>
  <c r="D290" i="7" s="1"/>
  <c r="P290" i="7"/>
  <c r="L290" i="7"/>
  <c r="I290" i="7" s="1"/>
  <c r="J290" i="7"/>
  <c r="C290" i="7"/>
  <c r="X289" i="7"/>
  <c r="T289" i="7"/>
  <c r="D289" i="7" s="1"/>
  <c r="M289" i="7"/>
  <c r="L289" i="7"/>
  <c r="K289" i="7"/>
  <c r="I289" i="7"/>
  <c r="F289" i="7"/>
  <c r="C289" i="7"/>
  <c r="X288" i="7"/>
  <c r="T288" i="7"/>
  <c r="E288" i="7" s="1"/>
  <c r="Y288" i="7"/>
  <c r="L288" i="7"/>
  <c r="C288" i="7"/>
  <c r="T287" i="7"/>
  <c r="X287" i="7" s="1"/>
  <c r="M287" i="7"/>
  <c r="L287" i="7"/>
  <c r="K287" i="7"/>
  <c r="D287" i="7"/>
  <c r="C287" i="7"/>
  <c r="T286" i="7"/>
  <c r="L286" i="7"/>
  <c r="I286" i="7" s="1"/>
  <c r="J286" i="7"/>
  <c r="C286" i="7"/>
  <c r="X285" i="7"/>
  <c r="T285" i="7"/>
  <c r="D285" i="7" s="1"/>
  <c r="M285" i="7"/>
  <c r="L285" i="7"/>
  <c r="K285" i="7"/>
  <c r="I285" i="7"/>
  <c r="C285" i="7"/>
  <c r="T284" i="7"/>
  <c r="F284" i="7" s="1"/>
  <c r="P284" i="7"/>
  <c r="L284" i="7"/>
  <c r="I284" i="7" s="1"/>
  <c r="C284" i="7"/>
  <c r="J283" i="7"/>
  <c r="T283" i="7"/>
  <c r="L283" i="7"/>
  <c r="K283" i="7"/>
  <c r="D283" i="7"/>
  <c r="C283" i="7"/>
  <c r="T282" i="7"/>
  <c r="P282" i="7"/>
  <c r="L282" i="7"/>
  <c r="I282" i="7" s="1"/>
  <c r="K282" i="7"/>
  <c r="C282" i="7"/>
  <c r="I281" i="7"/>
  <c r="T281" i="7"/>
  <c r="D281" i="7" s="1"/>
  <c r="M281" i="7"/>
  <c r="L281" i="7"/>
  <c r="J281" i="7"/>
  <c r="G281" i="7"/>
  <c r="E281" i="7"/>
  <c r="C281" i="7"/>
  <c r="X280" i="7"/>
  <c r="T280" i="7"/>
  <c r="Y280" i="7"/>
  <c r="L280" i="7"/>
  <c r="I280" i="7" s="1"/>
  <c r="J280" i="7"/>
  <c r="D280" i="7"/>
  <c r="AC280" i="7" s="1"/>
  <c r="C280" i="7"/>
  <c r="X279" i="7"/>
  <c r="J279" i="7"/>
  <c r="T279" i="7"/>
  <c r="Y279" i="7"/>
  <c r="L279" i="7"/>
  <c r="K279" i="7"/>
  <c r="E279" i="7"/>
  <c r="D279" i="7"/>
  <c r="AC279" i="7" s="1"/>
  <c r="C279" i="7"/>
  <c r="I278" i="7"/>
  <c r="T278" i="7"/>
  <c r="L278" i="7"/>
  <c r="K278" i="7"/>
  <c r="J278" i="7"/>
  <c r="F278" i="7"/>
  <c r="D278" i="7"/>
  <c r="AC278" i="7" s="1"/>
  <c r="C278" i="7"/>
  <c r="X277" i="7"/>
  <c r="T277" i="7"/>
  <c r="K277" i="7" s="1"/>
  <c r="L277" i="7"/>
  <c r="I277" i="7" s="1"/>
  <c r="D277" i="7"/>
  <c r="C277" i="7"/>
  <c r="T276" i="7"/>
  <c r="K276" i="7" s="1"/>
  <c r="P276" i="7"/>
  <c r="L276" i="7"/>
  <c r="I276" i="7" s="1"/>
  <c r="C276" i="7"/>
  <c r="X275" i="7"/>
  <c r="I275" i="7"/>
  <c r="T275" i="7"/>
  <c r="P275" i="7"/>
  <c r="L275" i="7"/>
  <c r="K275" i="7"/>
  <c r="G275" i="7"/>
  <c r="D275" i="7"/>
  <c r="C275" i="7"/>
  <c r="X274" i="7"/>
  <c r="T274" i="7"/>
  <c r="Y274" i="7"/>
  <c r="L274" i="7"/>
  <c r="K274" i="7"/>
  <c r="E274" i="7"/>
  <c r="D274" i="7"/>
  <c r="C274" i="7"/>
  <c r="J273" i="7"/>
  <c r="T273" i="7"/>
  <c r="P273" i="7"/>
  <c r="L273" i="7"/>
  <c r="K273" i="7"/>
  <c r="C273" i="7"/>
  <c r="X272" i="7"/>
  <c r="T272" i="7"/>
  <c r="D272" i="7" s="1"/>
  <c r="F272" i="7"/>
  <c r="L272" i="7"/>
  <c r="J272" i="7"/>
  <c r="E272" i="7"/>
  <c r="C272" i="7"/>
  <c r="I271" i="7"/>
  <c r="T271" i="7"/>
  <c r="X271" i="7" s="1"/>
  <c r="L271" i="7"/>
  <c r="K271" i="7"/>
  <c r="E271" i="7"/>
  <c r="D271" i="7"/>
  <c r="C271" i="7"/>
  <c r="J270" i="7"/>
  <c r="T270" i="7"/>
  <c r="X270" i="7" s="1"/>
  <c r="Y270" i="7"/>
  <c r="L270" i="7"/>
  <c r="K270" i="7"/>
  <c r="D270" i="7"/>
  <c r="C270" i="7"/>
  <c r="T269" i="7"/>
  <c r="G269" i="7" s="1"/>
  <c r="P269" i="7"/>
  <c r="L269" i="7"/>
  <c r="I269" i="7" s="1"/>
  <c r="J269" i="7"/>
  <c r="C269" i="7"/>
  <c r="X268" i="7"/>
  <c r="T268" i="7"/>
  <c r="I268" i="7"/>
  <c r="L268" i="7"/>
  <c r="J268" i="7"/>
  <c r="E268" i="7"/>
  <c r="D268" i="7"/>
  <c r="C268" i="7"/>
  <c r="X267" i="7"/>
  <c r="J267" i="7"/>
  <c r="T267" i="7"/>
  <c r="Y267" i="7"/>
  <c r="G267" i="7"/>
  <c r="L267" i="7"/>
  <c r="K267" i="7"/>
  <c r="I267" i="7"/>
  <c r="E267" i="7"/>
  <c r="D267" i="7"/>
  <c r="C267" i="7"/>
  <c r="T266" i="7"/>
  <c r="P266" i="7"/>
  <c r="L266" i="7"/>
  <c r="I266" i="7" s="1"/>
  <c r="J266" i="7"/>
  <c r="C266" i="7"/>
  <c r="X265" i="7"/>
  <c r="J265" i="7"/>
  <c r="T265" i="7"/>
  <c r="P265" i="7"/>
  <c r="M265" i="7"/>
  <c r="L265" i="7"/>
  <c r="K265" i="7"/>
  <c r="F265" i="7"/>
  <c r="E265" i="7"/>
  <c r="C265" i="7"/>
  <c r="T264" i="7"/>
  <c r="P264" i="7"/>
  <c r="L264" i="7"/>
  <c r="J264" i="7"/>
  <c r="C264" i="7"/>
  <c r="X263" i="7"/>
  <c r="I263" i="7"/>
  <c r="T263" i="7"/>
  <c r="G263" i="7"/>
  <c r="L263" i="7"/>
  <c r="K263" i="7"/>
  <c r="E263" i="7"/>
  <c r="D263" i="7"/>
  <c r="C263" i="7"/>
  <c r="J262" i="7"/>
  <c r="T262" i="7"/>
  <c r="P262" i="7"/>
  <c r="L262" i="7"/>
  <c r="K262" i="7"/>
  <c r="C262" i="7"/>
  <c r="T261" i="7"/>
  <c r="L261" i="7"/>
  <c r="I261" i="7" s="1"/>
  <c r="J261" i="7"/>
  <c r="C261" i="7"/>
  <c r="X260" i="7"/>
  <c r="T260" i="7"/>
  <c r="P260" i="7"/>
  <c r="L260" i="7"/>
  <c r="J260" i="7"/>
  <c r="E260" i="7"/>
  <c r="D260" i="7"/>
  <c r="C260" i="7"/>
  <c r="X259" i="7"/>
  <c r="J259" i="7"/>
  <c r="T259" i="7"/>
  <c r="Y259" i="7"/>
  <c r="G259" i="7"/>
  <c r="L259" i="7"/>
  <c r="I259" i="7" s="1"/>
  <c r="K259" i="7"/>
  <c r="E259" i="7"/>
  <c r="D259" i="7"/>
  <c r="AC259" i="7" s="1"/>
  <c r="C259" i="7"/>
  <c r="I258" i="7"/>
  <c r="T258" i="7"/>
  <c r="P258" i="7"/>
  <c r="L258" i="7"/>
  <c r="C258" i="7"/>
  <c r="K257" i="7"/>
  <c r="T257" i="7"/>
  <c r="E257" i="7" s="1"/>
  <c r="L257" i="7"/>
  <c r="C257" i="7"/>
  <c r="T256" i="7"/>
  <c r="L256" i="7"/>
  <c r="J256" i="7"/>
  <c r="I256" i="7"/>
  <c r="C256" i="7"/>
  <c r="X255" i="7"/>
  <c r="J255" i="7"/>
  <c r="T255" i="7"/>
  <c r="P255" i="7"/>
  <c r="G255" i="7"/>
  <c r="L255" i="7"/>
  <c r="I255" i="7" s="1"/>
  <c r="K255" i="7"/>
  <c r="E255" i="7"/>
  <c r="D255" i="7"/>
  <c r="AC255" i="7" s="1"/>
  <c r="C255" i="7"/>
  <c r="J254" i="7"/>
  <c r="T254" i="7"/>
  <c r="X254" i="7" s="1"/>
  <c r="Y254" i="7"/>
  <c r="M254" i="7"/>
  <c r="L254" i="7"/>
  <c r="K254" i="7"/>
  <c r="F254" i="7"/>
  <c r="D254" i="7"/>
  <c r="AC254" i="7" s="1"/>
  <c r="C254" i="7"/>
  <c r="T253" i="7"/>
  <c r="L253" i="7"/>
  <c r="I253" i="7"/>
  <c r="F253" i="7"/>
  <c r="C253" i="7"/>
  <c r="X252" i="7"/>
  <c r="T252" i="7"/>
  <c r="L252" i="7"/>
  <c r="I252" i="7" s="1"/>
  <c r="J252" i="7"/>
  <c r="E252" i="7"/>
  <c r="D252" i="7"/>
  <c r="AC252" i="7" s="1"/>
  <c r="C252" i="7"/>
  <c r="J251" i="7"/>
  <c r="T251" i="7"/>
  <c r="D251" i="7" s="1"/>
  <c r="AC251" i="7" s="1"/>
  <c r="M251" i="7"/>
  <c r="L251" i="7"/>
  <c r="I251" i="7" s="1"/>
  <c r="K251" i="7"/>
  <c r="C251" i="7"/>
  <c r="T250" i="7"/>
  <c r="P250" i="7"/>
  <c r="L250" i="7"/>
  <c r="D250" i="7"/>
  <c r="C250" i="7"/>
  <c r="T249" i="7"/>
  <c r="L249" i="7"/>
  <c r="I249" i="7" s="1"/>
  <c r="K249" i="7"/>
  <c r="C249" i="7"/>
  <c r="T248" i="7"/>
  <c r="P248" i="7"/>
  <c r="L248" i="7"/>
  <c r="C248" i="7"/>
  <c r="J247" i="7"/>
  <c r="T247" i="7"/>
  <c r="L247" i="7"/>
  <c r="K247" i="7"/>
  <c r="I247" i="7"/>
  <c r="C247" i="7"/>
  <c r="T246" i="7"/>
  <c r="X246" i="7" s="1"/>
  <c r="P246" i="7"/>
  <c r="G246" i="7"/>
  <c r="L246" i="7"/>
  <c r="K246" i="7"/>
  <c r="J246" i="7"/>
  <c r="D246" i="7"/>
  <c r="C246" i="7"/>
  <c r="K245" i="7"/>
  <c r="T245" i="7"/>
  <c r="D245" i="7" s="1"/>
  <c r="Y245" i="7"/>
  <c r="L245" i="7"/>
  <c r="I245" i="7"/>
  <c r="C245" i="7"/>
  <c r="T244" i="7"/>
  <c r="L244" i="7"/>
  <c r="I244" i="7"/>
  <c r="C244" i="7"/>
  <c r="I243" i="7"/>
  <c r="T243" i="7"/>
  <c r="X243" i="7" s="1"/>
  <c r="Y243" i="7"/>
  <c r="L243" i="7"/>
  <c r="K243" i="7"/>
  <c r="D243" i="7"/>
  <c r="C243" i="7"/>
  <c r="T242" i="7"/>
  <c r="G242" i="7"/>
  <c r="L242" i="7"/>
  <c r="J242" i="7"/>
  <c r="D242" i="7"/>
  <c r="C242" i="7"/>
  <c r="K241" i="7"/>
  <c r="T241" i="7"/>
  <c r="D241" i="7" s="1"/>
  <c r="L241" i="7"/>
  <c r="I241" i="7" s="1"/>
  <c r="C241" i="7"/>
  <c r="T240" i="7"/>
  <c r="P240" i="7"/>
  <c r="L240" i="7"/>
  <c r="C240" i="7"/>
  <c r="J239" i="7"/>
  <c r="T239" i="7"/>
  <c r="P239" i="7"/>
  <c r="M239" i="7"/>
  <c r="L239" i="7"/>
  <c r="K239" i="7"/>
  <c r="G239" i="7"/>
  <c r="E239" i="7"/>
  <c r="C239" i="7"/>
  <c r="T238" i="7"/>
  <c r="G238" i="7" s="1"/>
  <c r="I238" i="7"/>
  <c r="M238" i="7"/>
  <c r="L238" i="7"/>
  <c r="K238" i="7"/>
  <c r="C238" i="7"/>
  <c r="U237" i="7"/>
  <c r="T237" i="7"/>
  <c r="P237" i="7"/>
  <c r="L237" i="7"/>
  <c r="J237" i="7"/>
  <c r="C237" i="7"/>
  <c r="X236" i="7"/>
  <c r="U236" i="7"/>
  <c r="J236" i="7" s="1"/>
  <c r="T236" i="7"/>
  <c r="Y236" i="7"/>
  <c r="P236" i="7"/>
  <c r="L236" i="7"/>
  <c r="E236" i="7"/>
  <c r="C236" i="7"/>
  <c r="X235" i="7"/>
  <c r="U235" i="7"/>
  <c r="T235" i="7"/>
  <c r="E235" i="7" s="1"/>
  <c r="G235" i="7"/>
  <c r="L235" i="7"/>
  <c r="I235" i="7"/>
  <c r="D235" i="7"/>
  <c r="C235" i="7"/>
  <c r="U234" i="7"/>
  <c r="I234" i="7" s="1"/>
  <c r="T234" i="7"/>
  <c r="K234" i="7" s="1"/>
  <c r="P234" i="7"/>
  <c r="L234" i="7"/>
  <c r="C234" i="7"/>
  <c r="U233" i="7"/>
  <c r="T233" i="7"/>
  <c r="L233" i="7"/>
  <c r="C233" i="7"/>
  <c r="U232" i="7"/>
  <c r="T232" i="7"/>
  <c r="P232" i="7"/>
  <c r="M232" i="7"/>
  <c r="L232" i="7"/>
  <c r="I232" i="7"/>
  <c r="C232" i="7"/>
  <c r="U231" i="7"/>
  <c r="T231" i="7"/>
  <c r="P231" i="7"/>
  <c r="L231" i="7"/>
  <c r="I231" i="7"/>
  <c r="E231" i="7"/>
  <c r="D231" i="7"/>
  <c r="C231" i="7"/>
  <c r="U230" i="7"/>
  <c r="I230" i="7" s="1"/>
  <c r="T230" i="7"/>
  <c r="Y230" i="7"/>
  <c r="L230" i="7"/>
  <c r="C230" i="7"/>
  <c r="X229" i="7"/>
  <c r="U229" i="7"/>
  <c r="I229" i="7" s="1"/>
  <c r="T229" i="7"/>
  <c r="D229" i="7" s="1"/>
  <c r="L229" i="7"/>
  <c r="C229" i="7"/>
  <c r="U228" i="7"/>
  <c r="T228" i="7"/>
  <c r="Y228" i="7"/>
  <c r="M228" i="7"/>
  <c r="L228" i="7"/>
  <c r="I228" i="7"/>
  <c r="C228" i="7"/>
  <c r="U227" i="7"/>
  <c r="T227" i="7"/>
  <c r="P227" i="7"/>
  <c r="L227" i="7"/>
  <c r="E227" i="7"/>
  <c r="D227" i="7"/>
  <c r="C227" i="7"/>
  <c r="U226" i="7"/>
  <c r="I226" i="7" s="1"/>
  <c r="T226" i="7"/>
  <c r="L226" i="7"/>
  <c r="J226" i="7"/>
  <c r="D226" i="7"/>
  <c r="C226" i="7"/>
  <c r="X225" i="7"/>
  <c r="U225" i="7"/>
  <c r="T225" i="7"/>
  <c r="D225" i="7" s="1"/>
  <c r="Y225" i="7"/>
  <c r="L225" i="7"/>
  <c r="K225" i="7"/>
  <c r="I225" i="7"/>
  <c r="C225" i="7"/>
  <c r="U224" i="7"/>
  <c r="I224" i="7" s="1"/>
  <c r="T224" i="7"/>
  <c r="L224" i="7"/>
  <c r="C224" i="7"/>
  <c r="X223" i="7"/>
  <c r="U223" i="7"/>
  <c r="J223" i="7" s="1"/>
  <c r="T223" i="7"/>
  <c r="G223" i="7"/>
  <c r="L223" i="7"/>
  <c r="K223" i="7"/>
  <c r="E223" i="7"/>
  <c r="D223" i="7"/>
  <c r="C223" i="7"/>
  <c r="U222" i="7"/>
  <c r="I222" i="7" s="1"/>
  <c r="T222" i="7"/>
  <c r="D222" i="7" s="1"/>
  <c r="P222" i="7"/>
  <c r="M222" i="7"/>
  <c r="L222" i="7"/>
  <c r="K222" i="7"/>
  <c r="C222" i="7"/>
  <c r="U221" i="7"/>
  <c r="I221" i="7" s="1"/>
  <c r="T221" i="7"/>
  <c r="D221" i="7" s="1"/>
  <c r="Y221" i="7"/>
  <c r="L221" i="7"/>
  <c r="J221" i="7"/>
  <c r="E221" i="7"/>
  <c r="C221" i="7"/>
  <c r="U220" i="7"/>
  <c r="T220" i="7"/>
  <c r="M220" i="7"/>
  <c r="L220" i="7"/>
  <c r="C220" i="7"/>
  <c r="X219" i="7"/>
  <c r="U219" i="7"/>
  <c r="T219" i="7"/>
  <c r="G219" i="7"/>
  <c r="L219" i="7"/>
  <c r="K219" i="7"/>
  <c r="I219" i="7"/>
  <c r="E219" i="7"/>
  <c r="D219" i="7"/>
  <c r="C219" i="7"/>
  <c r="U218" i="7"/>
  <c r="I218" i="7" s="1"/>
  <c r="T218" i="7"/>
  <c r="D218" i="7" s="1"/>
  <c r="L218" i="7"/>
  <c r="C218" i="7"/>
  <c r="U217" i="7"/>
  <c r="T217" i="7"/>
  <c r="D217" i="7" s="1"/>
  <c r="L217" i="7"/>
  <c r="E217" i="7"/>
  <c r="C217" i="7"/>
  <c r="U216" i="7"/>
  <c r="J216" i="7" s="1"/>
  <c r="T216" i="7"/>
  <c r="X216" i="7" s="1"/>
  <c r="Y216" i="7"/>
  <c r="M216" i="7"/>
  <c r="L216" i="7"/>
  <c r="E216" i="7"/>
  <c r="D216" i="7"/>
  <c r="C216" i="7"/>
  <c r="U215" i="7"/>
  <c r="J215" i="7" s="1"/>
  <c r="T215" i="7"/>
  <c r="D215" i="7" s="1"/>
  <c r="G215" i="7"/>
  <c r="M215" i="7"/>
  <c r="L215" i="7"/>
  <c r="K215" i="7"/>
  <c r="C215" i="7"/>
  <c r="U214" i="7"/>
  <c r="I214" i="7" s="1"/>
  <c r="T214" i="7"/>
  <c r="F214" i="7" s="1"/>
  <c r="P214" i="7"/>
  <c r="L214" i="7"/>
  <c r="C214" i="7"/>
  <c r="U213" i="7"/>
  <c r="T213" i="7"/>
  <c r="L213" i="7"/>
  <c r="K213" i="7"/>
  <c r="I213" i="7"/>
  <c r="C213" i="7"/>
  <c r="U212" i="7"/>
  <c r="I212" i="7" s="1"/>
  <c r="T212" i="7"/>
  <c r="L212" i="7"/>
  <c r="C212" i="7"/>
  <c r="X211" i="7"/>
  <c r="U211" i="7"/>
  <c r="I211" i="7" s="1"/>
  <c r="T211" i="7"/>
  <c r="L211" i="7"/>
  <c r="G211" i="7"/>
  <c r="E211" i="7"/>
  <c r="D211" i="7"/>
  <c r="C211" i="7"/>
  <c r="U210" i="7"/>
  <c r="I210" i="7" s="1"/>
  <c r="T210" i="7"/>
  <c r="G210" i="7" s="1"/>
  <c r="L210" i="7"/>
  <c r="C210" i="7"/>
  <c r="U209" i="7"/>
  <c r="T209" i="7"/>
  <c r="D209" i="7" s="1"/>
  <c r="L209" i="7"/>
  <c r="K209" i="7"/>
  <c r="I209" i="7"/>
  <c r="C209" i="7"/>
  <c r="U208" i="7"/>
  <c r="I208" i="7" s="1"/>
  <c r="T208" i="7"/>
  <c r="Y208" i="7"/>
  <c r="P208" i="7"/>
  <c r="L208" i="7"/>
  <c r="D208" i="7"/>
  <c r="C208" i="7"/>
  <c r="X207" i="7"/>
  <c r="U207" i="7"/>
  <c r="J207" i="7" s="1"/>
  <c r="T207" i="7"/>
  <c r="Y207" i="7"/>
  <c r="M207" i="7"/>
  <c r="L207" i="7"/>
  <c r="G207" i="7"/>
  <c r="E207" i="7"/>
  <c r="D207" i="7"/>
  <c r="C207" i="7"/>
  <c r="U206" i="7"/>
  <c r="I206" i="7" s="1"/>
  <c r="T206" i="7"/>
  <c r="D206" i="7" s="1"/>
  <c r="L206" i="7"/>
  <c r="C206" i="7"/>
  <c r="U205" i="7"/>
  <c r="J205" i="7" s="1"/>
  <c r="T205" i="7"/>
  <c r="D205" i="7" s="1"/>
  <c r="P205" i="7"/>
  <c r="L205" i="7"/>
  <c r="C205" i="7"/>
  <c r="X204" i="7"/>
  <c r="U204" i="7"/>
  <c r="T204" i="7"/>
  <c r="E204" i="7" s="1"/>
  <c r="Y204" i="7"/>
  <c r="P204" i="7"/>
  <c r="L204" i="7"/>
  <c r="J204" i="7"/>
  <c r="I204" i="7"/>
  <c r="C204" i="7"/>
  <c r="U203" i="7"/>
  <c r="K203" i="7" s="1"/>
  <c r="T203" i="7"/>
  <c r="X203" i="7" s="1"/>
  <c r="P203" i="7"/>
  <c r="L203" i="7"/>
  <c r="E203" i="7"/>
  <c r="C203" i="7"/>
  <c r="U202" i="7"/>
  <c r="I202" i="7" s="1"/>
  <c r="T202" i="7"/>
  <c r="L202" i="7"/>
  <c r="C202" i="7"/>
  <c r="X201" i="7"/>
  <c r="U201" i="7"/>
  <c r="T201" i="7"/>
  <c r="D201" i="7" s="1"/>
  <c r="L201" i="7"/>
  <c r="E201" i="7"/>
  <c r="C201" i="7"/>
  <c r="X200" i="7"/>
  <c r="U200" i="7"/>
  <c r="T200" i="7"/>
  <c r="J200" i="7" s="1"/>
  <c r="Y200" i="7"/>
  <c r="P200" i="7"/>
  <c r="L200" i="7"/>
  <c r="I200" i="7"/>
  <c r="E200" i="7"/>
  <c r="D200" i="7"/>
  <c r="AC200" i="7" s="1"/>
  <c r="C200" i="7"/>
  <c r="U199" i="7"/>
  <c r="I199" i="7" s="1"/>
  <c r="T199" i="7"/>
  <c r="X199" i="7" s="1"/>
  <c r="P199" i="7"/>
  <c r="L199" i="7"/>
  <c r="D199" i="7"/>
  <c r="C199" i="7"/>
  <c r="U198" i="7"/>
  <c r="I198" i="7" s="1"/>
  <c r="T198" i="7"/>
  <c r="F198" i="7" s="1"/>
  <c r="P198" i="7"/>
  <c r="L198" i="7"/>
  <c r="C198" i="7"/>
  <c r="X197" i="7"/>
  <c r="U197" i="7"/>
  <c r="K197" i="7" s="1"/>
  <c r="T197" i="7"/>
  <c r="D197" i="7" s="1"/>
  <c r="L197" i="7"/>
  <c r="J197" i="7"/>
  <c r="E197" i="7"/>
  <c r="C197" i="7"/>
  <c r="U196" i="7"/>
  <c r="T196" i="7"/>
  <c r="D196" i="7" s="1"/>
  <c r="P196" i="7"/>
  <c r="M196" i="7"/>
  <c r="L196" i="7"/>
  <c r="I196" i="7"/>
  <c r="C196" i="7"/>
  <c r="X195" i="7"/>
  <c r="U195" i="7"/>
  <c r="T195" i="7"/>
  <c r="D195" i="7" s="1"/>
  <c r="M195" i="7"/>
  <c r="G195" i="7"/>
  <c r="L195" i="7"/>
  <c r="K195" i="7"/>
  <c r="I195" i="7"/>
  <c r="E195" i="7"/>
  <c r="C195" i="7"/>
  <c r="U194" i="7"/>
  <c r="I194" i="7" s="1"/>
  <c r="T194" i="7"/>
  <c r="P194" i="7"/>
  <c r="L194" i="7"/>
  <c r="F194" i="7"/>
  <c r="C194" i="7"/>
  <c r="U193" i="7"/>
  <c r="K193" i="7" s="1"/>
  <c r="T193" i="7"/>
  <c r="D193" i="7" s="1"/>
  <c r="P193" i="7"/>
  <c r="L193" i="7"/>
  <c r="C193" i="7"/>
  <c r="X192" i="7"/>
  <c r="U192" i="7"/>
  <c r="T192" i="7"/>
  <c r="D192" i="7" s="1"/>
  <c r="Y192" i="7"/>
  <c r="P192" i="7"/>
  <c r="L192" i="7"/>
  <c r="J192" i="7"/>
  <c r="I192" i="7"/>
  <c r="E192" i="7"/>
  <c r="C192" i="7"/>
  <c r="X191" i="7"/>
  <c r="U191" i="7"/>
  <c r="T191" i="7"/>
  <c r="E191" i="7" s="1"/>
  <c r="Y191" i="7"/>
  <c r="L191" i="7"/>
  <c r="K191" i="7"/>
  <c r="I191" i="7"/>
  <c r="D191" i="7"/>
  <c r="C191" i="7"/>
  <c r="X190" i="7"/>
  <c r="U190" i="7"/>
  <c r="J190" i="7" s="1"/>
  <c r="T190" i="7"/>
  <c r="D190" i="7" s="1"/>
  <c r="AC190" i="7" s="1"/>
  <c r="Y190" i="7"/>
  <c r="L190" i="7"/>
  <c r="F190" i="7" s="1"/>
  <c r="K190" i="7"/>
  <c r="I190" i="7"/>
  <c r="G190" i="7"/>
  <c r="E190" i="7"/>
  <c r="C190" i="7"/>
  <c r="U189" i="7"/>
  <c r="I189" i="7" s="1"/>
  <c r="T189" i="7"/>
  <c r="G189" i="7" s="1"/>
  <c r="L189" i="7"/>
  <c r="J189" i="7"/>
  <c r="C189" i="7"/>
  <c r="T188" i="7"/>
  <c r="X188" i="7" s="1"/>
  <c r="P188" i="7"/>
  <c r="L188" i="7"/>
  <c r="K188" i="7"/>
  <c r="J188" i="7"/>
  <c r="C188" i="7"/>
  <c r="X187" i="7"/>
  <c r="T187" i="7"/>
  <c r="G187" i="7" s="1"/>
  <c r="P187" i="7"/>
  <c r="M187" i="7"/>
  <c r="L187" i="7"/>
  <c r="K187" i="7"/>
  <c r="J187" i="7"/>
  <c r="E187" i="7"/>
  <c r="D187" i="7"/>
  <c r="AC187" i="7" s="1"/>
  <c r="C187" i="7"/>
  <c r="T186" i="7"/>
  <c r="F186" i="7" s="1"/>
  <c r="Y186" i="7"/>
  <c r="L186" i="7"/>
  <c r="K186" i="7"/>
  <c r="J186" i="7"/>
  <c r="C186" i="7"/>
  <c r="X185" i="7"/>
  <c r="T185" i="7"/>
  <c r="P185" i="7"/>
  <c r="L185" i="7"/>
  <c r="K185" i="7"/>
  <c r="J185" i="7"/>
  <c r="D185" i="7"/>
  <c r="C185" i="7"/>
  <c r="T184" i="7"/>
  <c r="F184" i="7" s="1"/>
  <c r="L184" i="7"/>
  <c r="K184" i="7"/>
  <c r="J184" i="7"/>
  <c r="C184" i="7"/>
  <c r="T183" i="7"/>
  <c r="E183" i="7" s="1"/>
  <c r="Y183" i="7"/>
  <c r="P183" i="7"/>
  <c r="L183" i="7"/>
  <c r="K183" i="7"/>
  <c r="J183" i="7"/>
  <c r="F183" i="7"/>
  <c r="C183" i="7"/>
  <c r="T182" i="7"/>
  <c r="F182" i="7" s="1"/>
  <c r="P182" i="7"/>
  <c r="L182" i="7"/>
  <c r="K182" i="7"/>
  <c r="J182" i="7"/>
  <c r="C182" i="7"/>
  <c r="X181" i="7"/>
  <c r="T181" i="7"/>
  <c r="D181" i="7" s="1"/>
  <c r="P181" i="7"/>
  <c r="L181" i="7"/>
  <c r="K181" i="7"/>
  <c r="J181" i="7"/>
  <c r="C181" i="7"/>
  <c r="T180" i="7"/>
  <c r="X180" i="7" s="1"/>
  <c r="P180" i="7"/>
  <c r="L180" i="7"/>
  <c r="K180" i="7"/>
  <c r="J180" i="7"/>
  <c r="D180" i="7"/>
  <c r="AC180" i="7" s="1"/>
  <c r="C180" i="7"/>
  <c r="T179" i="7"/>
  <c r="G179" i="7" s="1"/>
  <c r="Y179" i="7"/>
  <c r="P179" i="7"/>
  <c r="L179" i="7"/>
  <c r="K179" i="7"/>
  <c r="J179" i="7"/>
  <c r="F179" i="7"/>
  <c r="E179" i="7"/>
  <c r="D179" i="7"/>
  <c r="C179" i="7"/>
  <c r="T178" i="7"/>
  <c r="G178" i="7" s="1"/>
  <c r="Y178" i="7"/>
  <c r="L178" i="7"/>
  <c r="K178" i="7"/>
  <c r="J178" i="7"/>
  <c r="C178" i="7"/>
  <c r="T177" i="7"/>
  <c r="D177" i="7" s="1"/>
  <c r="AC177" i="7" s="1"/>
  <c r="I177" i="7"/>
  <c r="L177" i="7"/>
  <c r="K177" i="7"/>
  <c r="J177" i="7"/>
  <c r="F177" i="7"/>
  <c r="C177" i="7"/>
  <c r="T176" i="7"/>
  <c r="D176" i="7" s="1"/>
  <c r="L176" i="7"/>
  <c r="K176" i="7"/>
  <c r="J176" i="7"/>
  <c r="F176" i="7"/>
  <c r="C176" i="7"/>
  <c r="T175" i="7"/>
  <c r="Y175" i="7"/>
  <c r="L175" i="7"/>
  <c r="K175" i="7"/>
  <c r="J175" i="7"/>
  <c r="C175" i="7"/>
  <c r="T174" i="7"/>
  <c r="E174" i="7" s="1"/>
  <c r="L174" i="7"/>
  <c r="K174" i="7"/>
  <c r="J174" i="7"/>
  <c r="F174" i="7"/>
  <c r="C174" i="7"/>
  <c r="T173" i="7"/>
  <c r="D173" i="7" s="1"/>
  <c r="P173" i="7"/>
  <c r="L173" i="7"/>
  <c r="I173" i="7" s="1"/>
  <c r="K173" i="7"/>
  <c r="J173" i="7"/>
  <c r="F173" i="7"/>
  <c r="C173" i="7"/>
  <c r="T172" i="7"/>
  <c r="X172" i="7" s="1"/>
  <c r="P172" i="7"/>
  <c r="L172" i="7"/>
  <c r="I172" i="7" s="1"/>
  <c r="K172" i="7"/>
  <c r="J172" i="7"/>
  <c r="F172" i="7"/>
  <c r="D172" i="7"/>
  <c r="AC172" i="7" s="1"/>
  <c r="C172" i="7"/>
  <c r="T171" i="7"/>
  <c r="F171" i="7" s="1"/>
  <c r="P171" i="7"/>
  <c r="L171" i="7"/>
  <c r="K171" i="7"/>
  <c r="J171" i="7"/>
  <c r="D171" i="7"/>
  <c r="AC171" i="7" s="1"/>
  <c r="C171" i="7"/>
  <c r="T170" i="7"/>
  <c r="E170" i="7" s="1"/>
  <c r="Y170" i="7"/>
  <c r="P170" i="7"/>
  <c r="L170" i="7"/>
  <c r="I170" i="7" s="1"/>
  <c r="K170" i="7"/>
  <c r="J170" i="7"/>
  <c r="C170" i="7"/>
  <c r="X169" i="7"/>
  <c r="T169" i="7"/>
  <c r="Y169" i="7"/>
  <c r="L169" i="7"/>
  <c r="I169" i="7" s="1"/>
  <c r="K169" i="7"/>
  <c r="J169" i="7"/>
  <c r="F169" i="7"/>
  <c r="E169" i="7"/>
  <c r="D169" i="7"/>
  <c r="C169" i="7"/>
  <c r="T168" i="7"/>
  <c r="E168" i="7" s="1"/>
  <c r="P168" i="7"/>
  <c r="L168" i="7"/>
  <c r="K168" i="7"/>
  <c r="J168" i="7"/>
  <c r="C168" i="7"/>
  <c r="T167" i="7"/>
  <c r="Y167" i="7"/>
  <c r="P167" i="7"/>
  <c r="L167" i="7"/>
  <c r="K167" i="7"/>
  <c r="J167" i="7"/>
  <c r="C167" i="7"/>
  <c r="T166" i="7"/>
  <c r="E166" i="7" s="1"/>
  <c r="Y166" i="7"/>
  <c r="P166" i="7"/>
  <c r="L166" i="7"/>
  <c r="K166" i="7"/>
  <c r="J166" i="7"/>
  <c r="D166" i="7"/>
  <c r="AC166" i="7" s="1"/>
  <c r="C166" i="7"/>
  <c r="T165" i="7"/>
  <c r="P165" i="7"/>
  <c r="L165" i="7"/>
  <c r="K165" i="7"/>
  <c r="J165" i="7"/>
  <c r="C165" i="7"/>
  <c r="T164" i="7"/>
  <c r="E164" i="7" s="1"/>
  <c r="L164" i="7"/>
  <c r="I164" i="7" s="1"/>
  <c r="K164" i="7"/>
  <c r="J164" i="7"/>
  <c r="F164" i="7"/>
  <c r="D164" i="7"/>
  <c r="AC164" i="7" s="1"/>
  <c r="C164" i="7"/>
  <c r="T163" i="7"/>
  <c r="X163" i="7" s="1"/>
  <c r="L163" i="7"/>
  <c r="K163" i="7"/>
  <c r="J163" i="7"/>
  <c r="D163" i="7"/>
  <c r="AC163" i="7" s="1"/>
  <c r="C163" i="7"/>
  <c r="T162" i="7"/>
  <c r="E162" i="7" s="1"/>
  <c r="P162" i="7"/>
  <c r="L162" i="7"/>
  <c r="K162" i="7"/>
  <c r="J162" i="7"/>
  <c r="C162" i="7"/>
  <c r="X161" i="7"/>
  <c r="T161" i="7"/>
  <c r="G161" i="7" s="1"/>
  <c r="L161" i="7"/>
  <c r="K161" i="7"/>
  <c r="J161" i="7"/>
  <c r="F161" i="7"/>
  <c r="C161" i="7"/>
  <c r="T160" i="7"/>
  <c r="E160" i="7" s="1"/>
  <c r="P160" i="7"/>
  <c r="L160" i="7"/>
  <c r="K160" i="7"/>
  <c r="J160" i="7"/>
  <c r="C160" i="7"/>
  <c r="T159" i="7"/>
  <c r="P159" i="7"/>
  <c r="L159" i="7"/>
  <c r="K159" i="7"/>
  <c r="J159" i="7"/>
  <c r="I159" i="7"/>
  <c r="C159" i="7"/>
  <c r="T158" i="7"/>
  <c r="E158" i="7" s="1"/>
  <c r="Y158" i="7"/>
  <c r="L158" i="7"/>
  <c r="K158" i="7"/>
  <c r="J158" i="7"/>
  <c r="C158" i="7"/>
  <c r="T157" i="7"/>
  <c r="P157" i="7"/>
  <c r="L157" i="7"/>
  <c r="K157" i="7"/>
  <c r="J157" i="7"/>
  <c r="C157" i="7"/>
  <c r="T156" i="7"/>
  <c r="E156" i="7" s="1"/>
  <c r="L156" i="7"/>
  <c r="K156" i="7"/>
  <c r="J156" i="7"/>
  <c r="C156" i="7"/>
  <c r="X155" i="7"/>
  <c r="T155" i="7"/>
  <c r="D155" i="7" s="1"/>
  <c r="P155" i="7"/>
  <c r="L155" i="7"/>
  <c r="K155" i="7"/>
  <c r="J155" i="7"/>
  <c r="I155" i="7"/>
  <c r="F155" i="7"/>
  <c r="C155" i="7"/>
  <c r="T154" i="7"/>
  <c r="E154" i="7" s="1"/>
  <c r="L154" i="7"/>
  <c r="K154" i="7"/>
  <c r="J154" i="7"/>
  <c r="C154" i="7"/>
  <c r="X153" i="7"/>
  <c r="T153" i="7"/>
  <c r="L153" i="7"/>
  <c r="K153" i="7"/>
  <c r="J153" i="7"/>
  <c r="I153" i="7"/>
  <c r="F153" i="7"/>
  <c r="D153" i="7"/>
  <c r="AC153" i="7" s="1"/>
  <c r="C153" i="7"/>
  <c r="T152" i="7"/>
  <c r="E152" i="7" s="1"/>
  <c r="P152" i="7"/>
  <c r="L152" i="7"/>
  <c r="K152" i="7"/>
  <c r="J152" i="7"/>
  <c r="C152" i="7"/>
  <c r="T151" i="7"/>
  <c r="X151" i="7" s="1"/>
  <c r="L151" i="7"/>
  <c r="K151" i="7"/>
  <c r="J151" i="7"/>
  <c r="D151" i="7"/>
  <c r="C151" i="7"/>
  <c r="T150" i="7"/>
  <c r="E150" i="7" s="1"/>
  <c r="Y150" i="7"/>
  <c r="L150" i="7"/>
  <c r="K150" i="7"/>
  <c r="J150" i="7"/>
  <c r="C150" i="7"/>
  <c r="T149" i="7"/>
  <c r="G149" i="7" s="1"/>
  <c r="P149" i="7"/>
  <c r="L149" i="7"/>
  <c r="I149" i="7" s="1"/>
  <c r="K149" i="7"/>
  <c r="J149" i="7"/>
  <c r="F149" i="7"/>
  <c r="D149" i="7"/>
  <c r="AC149" i="7" s="1"/>
  <c r="C149" i="7"/>
  <c r="T148" i="7"/>
  <c r="E148" i="7" s="1"/>
  <c r="L148" i="7"/>
  <c r="K148" i="7"/>
  <c r="J148" i="7"/>
  <c r="C148" i="7"/>
  <c r="T147" i="7"/>
  <c r="F147" i="7" s="1"/>
  <c r="L147" i="7"/>
  <c r="I147" i="7" s="1"/>
  <c r="K147" i="7"/>
  <c r="J147" i="7"/>
  <c r="E147" i="7"/>
  <c r="C147" i="7"/>
  <c r="X146" i="7"/>
  <c r="T146" i="7"/>
  <c r="E146" i="7" s="1"/>
  <c r="L146" i="7"/>
  <c r="K146" i="7"/>
  <c r="J146" i="7"/>
  <c r="G146" i="7"/>
  <c r="F146" i="7"/>
  <c r="C146" i="7"/>
  <c r="T145" i="7"/>
  <c r="F145" i="7" s="1"/>
  <c r="P145" i="7"/>
  <c r="L145" i="7"/>
  <c r="I145" i="7" s="1"/>
  <c r="K145" i="7"/>
  <c r="J145" i="7"/>
  <c r="E145" i="7"/>
  <c r="C145" i="7"/>
  <c r="X144" i="7"/>
  <c r="T144" i="7"/>
  <c r="E144" i="7" s="1"/>
  <c r="P144" i="7"/>
  <c r="G144" i="7"/>
  <c r="L144" i="7"/>
  <c r="K144" i="7"/>
  <c r="J144" i="7"/>
  <c r="F144" i="7"/>
  <c r="C144" i="7"/>
  <c r="X143" i="7"/>
  <c r="T143" i="7"/>
  <c r="Y143" i="7"/>
  <c r="P143" i="7"/>
  <c r="L143" i="7"/>
  <c r="K143" i="7"/>
  <c r="J143" i="7"/>
  <c r="F143" i="7"/>
  <c r="E143" i="7"/>
  <c r="D143" i="7"/>
  <c r="C143" i="7"/>
  <c r="T142" i="7"/>
  <c r="E142" i="7" s="1"/>
  <c r="P142" i="7"/>
  <c r="L142" i="7"/>
  <c r="K142" i="7"/>
  <c r="J142" i="7"/>
  <c r="D142" i="7"/>
  <c r="C142" i="7"/>
  <c r="T141" i="7"/>
  <c r="G141" i="7" s="1"/>
  <c r="Y141" i="7"/>
  <c r="L141" i="7"/>
  <c r="I141" i="7" s="1"/>
  <c r="K141" i="7"/>
  <c r="J141" i="7"/>
  <c r="F141" i="7"/>
  <c r="E141" i="7"/>
  <c r="D141" i="7"/>
  <c r="C141" i="7"/>
  <c r="T140" i="7"/>
  <c r="E140" i="7" s="1"/>
  <c r="P140" i="7"/>
  <c r="L140" i="7"/>
  <c r="K140" i="7"/>
  <c r="J140" i="7"/>
  <c r="F140" i="7"/>
  <c r="C140" i="7"/>
  <c r="T139" i="7"/>
  <c r="F139" i="7" s="1"/>
  <c r="L139" i="7"/>
  <c r="K139" i="7"/>
  <c r="J139" i="7"/>
  <c r="E139" i="7"/>
  <c r="D139" i="7"/>
  <c r="C139" i="7"/>
  <c r="T138" i="7"/>
  <c r="E138" i="7" s="1"/>
  <c r="P138" i="7"/>
  <c r="L138" i="7"/>
  <c r="K138" i="7"/>
  <c r="J138" i="7"/>
  <c r="C138" i="7"/>
  <c r="T137" i="7"/>
  <c r="F137" i="7" s="1"/>
  <c r="P137" i="7"/>
  <c r="L137" i="7"/>
  <c r="K137" i="7"/>
  <c r="J137" i="7"/>
  <c r="E137" i="7"/>
  <c r="C137" i="7"/>
  <c r="T136" i="7"/>
  <c r="E136" i="7" s="1"/>
  <c r="P136" i="7"/>
  <c r="L136" i="7"/>
  <c r="K136" i="7"/>
  <c r="J136" i="7"/>
  <c r="D136" i="7"/>
  <c r="AC136" i="7" s="1"/>
  <c r="C136" i="7"/>
  <c r="T135" i="7"/>
  <c r="D135" i="7" s="1"/>
  <c r="Y135" i="7"/>
  <c r="M135" i="7"/>
  <c r="L135" i="7"/>
  <c r="I135" i="7" s="1"/>
  <c r="K135" i="7"/>
  <c r="J135" i="7"/>
  <c r="F135" i="7"/>
  <c r="C135" i="7"/>
  <c r="X134" i="7"/>
  <c r="T134" i="7"/>
  <c r="E134" i="7" s="1"/>
  <c r="Y134" i="7"/>
  <c r="P134" i="7"/>
  <c r="L134" i="7"/>
  <c r="K134" i="7"/>
  <c r="J134" i="7"/>
  <c r="D134" i="7"/>
  <c r="C134" i="7"/>
  <c r="T133" i="7"/>
  <c r="D133" i="7" s="1"/>
  <c r="P133" i="7"/>
  <c r="L133" i="7"/>
  <c r="I133" i="7" s="1"/>
  <c r="K133" i="7"/>
  <c r="J133" i="7"/>
  <c r="F133" i="7"/>
  <c r="C133" i="7"/>
  <c r="X132" i="7"/>
  <c r="T132" i="7"/>
  <c r="E132" i="7" s="1"/>
  <c r="G132" i="7"/>
  <c r="L132" i="7"/>
  <c r="K132" i="7"/>
  <c r="J132" i="7"/>
  <c r="F132" i="7"/>
  <c r="C132" i="7"/>
  <c r="T131" i="7"/>
  <c r="G131" i="7" s="1"/>
  <c r="Y131" i="7"/>
  <c r="L131" i="7"/>
  <c r="I131" i="7" s="1"/>
  <c r="K131" i="7"/>
  <c r="J131" i="7"/>
  <c r="C131" i="7"/>
  <c r="T130" i="7"/>
  <c r="E130" i="7" s="1"/>
  <c r="G130" i="7"/>
  <c r="M130" i="7"/>
  <c r="L130" i="7"/>
  <c r="K130" i="7"/>
  <c r="J130" i="7"/>
  <c r="C130" i="7"/>
  <c r="T129" i="7"/>
  <c r="P129" i="7"/>
  <c r="M129" i="7"/>
  <c r="L129" i="7"/>
  <c r="K129" i="7"/>
  <c r="J129" i="7"/>
  <c r="C129" i="7"/>
  <c r="T128" i="7"/>
  <c r="E128" i="7" s="1"/>
  <c r="P128" i="7"/>
  <c r="L128" i="7"/>
  <c r="I128" i="7" s="1"/>
  <c r="K128" i="7"/>
  <c r="J128" i="7"/>
  <c r="F128" i="7"/>
  <c r="D128" i="7"/>
  <c r="AC128" i="7" s="1"/>
  <c r="C128" i="7"/>
  <c r="T127" i="7"/>
  <c r="X127" i="7" s="1"/>
  <c r="L127" i="7"/>
  <c r="K127" i="7"/>
  <c r="J127" i="7"/>
  <c r="E127" i="7"/>
  <c r="D127" i="7"/>
  <c r="AC127" i="7" s="1"/>
  <c r="C127" i="7"/>
  <c r="T126" i="7"/>
  <c r="E126" i="7" s="1"/>
  <c r="Y126" i="7"/>
  <c r="L126" i="7"/>
  <c r="K126" i="7"/>
  <c r="J126" i="7"/>
  <c r="C126" i="7"/>
  <c r="T125" i="7"/>
  <c r="X125" i="7" s="1"/>
  <c r="P125" i="7"/>
  <c r="L125" i="7"/>
  <c r="K125" i="7"/>
  <c r="J125" i="7"/>
  <c r="E125" i="7"/>
  <c r="C125" i="7"/>
  <c r="X124" i="7"/>
  <c r="T124" i="7"/>
  <c r="E124" i="7" s="1"/>
  <c r="P124" i="7"/>
  <c r="L124" i="7"/>
  <c r="K124" i="7"/>
  <c r="J124" i="7"/>
  <c r="C124" i="7"/>
  <c r="T123" i="7"/>
  <c r="P123" i="7"/>
  <c r="M123" i="7"/>
  <c r="L123" i="7"/>
  <c r="K123" i="7"/>
  <c r="J123" i="7"/>
  <c r="C123" i="7"/>
  <c r="T122" i="7"/>
  <c r="E122" i="7" s="1"/>
  <c r="Y122" i="7"/>
  <c r="P122" i="7"/>
  <c r="L122" i="7"/>
  <c r="K122" i="7"/>
  <c r="J122" i="7"/>
  <c r="F122" i="7"/>
  <c r="D122" i="7"/>
  <c r="C122" i="7"/>
  <c r="T121" i="7"/>
  <c r="P121" i="7"/>
  <c r="M121" i="7"/>
  <c r="L121" i="7"/>
  <c r="K121" i="7"/>
  <c r="J121" i="7"/>
  <c r="C121" i="7"/>
  <c r="T120" i="7"/>
  <c r="E120" i="7" s="1"/>
  <c r="P120" i="7"/>
  <c r="L120" i="7"/>
  <c r="K120" i="7"/>
  <c r="J120" i="7"/>
  <c r="G120" i="7"/>
  <c r="D120" i="7"/>
  <c r="C120" i="7"/>
  <c r="T119" i="7"/>
  <c r="P119" i="7"/>
  <c r="L119" i="7"/>
  <c r="I119" i="7" s="1"/>
  <c r="K119" i="7"/>
  <c r="J119" i="7"/>
  <c r="F119" i="7"/>
  <c r="C119" i="7"/>
  <c r="T118" i="7"/>
  <c r="E118" i="7" s="1"/>
  <c r="P118" i="7"/>
  <c r="M118" i="7"/>
  <c r="L118" i="7"/>
  <c r="I118" i="7" s="1"/>
  <c r="K118" i="7"/>
  <c r="J118" i="7"/>
  <c r="C118" i="7"/>
  <c r="X117" i="7"/>
  <c r="T117" i="7"/>
  <c r="L117" i="7"/>
  <c r="K117" i="7"/>
  <c r="J117" i="7"/>
  <c r="I117" i="7"/>
  <c r="F117" i="7"/>
  <c r="D117" i="7"/>
  <c r="C117" i="7"/>
  <c r="T116" i="7"/>
  <c r="E116" i="7" s="1"/>
  <c r="I116" i="7"/>
  <c r="L116" i="7"/>
  <c r="K116" i="7"/>
  <c r="J116" i="7"/>
  <c r="C116" i="7"/>
  <c r="T115" i="7"/>
  <c r="M115" i="7"/>
  <c r="L115" i="7"/>
  <c r="K115" i="7"/>
  <c r="J115" i="7"/>
  <c r="C115" i="7"/>
  <c r="T114" i="7"/>
  <c r="G114" i="7" s="1"/>
  <c r="L114" i="7"/>
  <c r="K114" i="7"/>
  <c r="J114" i="7"/>
  <c r="C114" i="7"/>
  <c r="T113" i="7"/>
  <c r="L113" i="7"/>
  <c r="I113" i="7" s="1"/>
  <c r="K113" i="7"/>
  <c r="J113" i="7"/>
  <c r="F113" i="7"/>
  <c r="C113" i="7"/>
  <c r="T112" i="7"/>
  <c r="P112" i="7"/>
  <c r="M112" i="7"/>
  <c r="L112" i="7"/>
  <c r="K112" i="7"/>
  <c r="J112" i="7"/>
  <c r="C112" i="7"/>
  <c r="X111" i="7"/>
  <c r="T111" i="7"/>
  <c r="F111" i="7" s="1"/>
  <c r="G111" i="7"/>
  <c r="L111" i="7"/>
  <c r="K111" i="7"/>
  <c r="J111" i="7"/>
  <c r="E111" i="7"/>
  <c r="D111" i="7"/>
  <c r="C111" i="7"/>
  <c r="T110" i="7"/>
  <c r="L110" i="7"/>
  <c r="K110" i="7"/>
  <c r="J110" i="7"/>
  <c r="E110" i="7"/>
  <c r="C110" i="7"/>
  <c r="T109" i="7"/>
  <c r="L109" i="7"/>
  <c r="K109" i="7"/>
  <c r="J109" i="7"/>
  <c r="E109" i="7"/>
  <c r="D109" i="7"/>
  <c r="AC109" i="7" s="1"/>
  <c r="C109" i="7"/>
  <c r="T108" i="7"/>
  <c r="X108" i="7" s="1"/>
  <c r="Y108" i="7"/>
  <c r="L108" i="7"/>
  <c r="K108" i="7"/>
  <c r="J108" i="7"/>
  <c r="F108" i="7"/>
  <c r="E108" i="7"/>
  <c r="C108" i="7"/>
  <c r="T107" i="7"/>
  <c r="F107" i="7" s="1"/>
  <c r="L107" i="7"/>
  <c r="K107" i="7"/>
  <c r="J107" i="7"/>
  <c r="E107" i="7"/>
  <c r="D107" i="7"/>
  <c r="C107" i="7"/>
  <c r="T106" i="7"/>
  <c r="I106" i="7"/>
  <c r="L106" i="7"/>
  <c r="K106" i="7"/>
  <c r="J106" i="7"/>
  <c r="E106" i="7"/>
  <c r="C106" i="7"/>
  <c r="X105" i="7"/>
  <c r="T105" i="7"/>
  <c r="G105" i="7"/>
  <c r="M105" i="7"/>
  <c r="L105" i="7"/>
  <c r="K105" i="7"/>
  <c r="J105" i="7"/>
  <c r="F105" i="7"/>
  <c r="C105" i="7"/>
  <c r="T104" i="7"/>
  <c r="M104" i="7"/>
  <c r="L104" i="7"/>
  <c r="K104" i="7"/>
  <c r="J104" i="7"/>
  <c r="I104" i="7"/>
  <c r="E104" i="7"/>
  <c r="C104" i="7"/>
  <c r="T103" i="7"/>
  <c r="F103" i="7" s="1"/>
  <c r="L103" i="7"/>
  <c r="K103" i="7"/>
  <c r="J103" i="7"/>
  <c r="D103" i="7"/>
  <c r="C103" i="7"/>
  <c r="T102" i="7"/>
  <c r="G102" i="7" s="1"/>
  <c r="P102" i="7"/>
  <c r="L102" i="7"/>
  <c r="I102" i="7" s="1"/>
  <c r="K102" i="7"/>
  <c r="J102" i="7"/>
  <c r="E102" i="7"/>
  <c r="C102" i="7"/>
  <c r="T101" i="7"/>
  <c r="F101" i="7" s="1"/>
  <c r="M101" i="7"/>
  <c r="L101" i="7"/>
  <c r="I101" i="7" s="1"/>
  <c r="K101" i="7"/>
  <c r="J101" i="7"/>
  <c r="G101" i="7"/>
  <c r="C101" i="7"/>
  <c r="T100" i="7"/>
  <c r="P100" i="7"/>
  <c r="M100" i="7"/>
  <c r="L100" i="7"/>
  <c r="K100" i="7"/>
  <c r="J100" i="7"/>
  <c r="C100" i="7"/>
  <c r="X99" i="7"/>
  <c r="T99" i="7"/>
  <c r="F99" i="7" s="1"/>
  <c r="I99" i="7"/>
  <c r="L99" i="7"/>
  <c r="K99" i="7"/>
  <c r="J99" i="7"/>
  <c r="G99" i="7"/>
  <c r="E99" i="7"/>
  <c r="D99" i="7"/>
  <c r="C99" i="7"/>
  <c r="T98" i="7"/>
  <c r="P98" i="7"/>
  <c r="L98" i="7"/>
  <c r="K98" i="7"/>
  <c r="J98" i="7"/>
  <c r="I98" i="7"/>
  <c r="C98" i="7"/>
  <c r="T97" i="7"/>
  <c r="D97" i="7" s="1"/>
  <c r="P97" i="7"/>
  <c r="L97" i="7"/>
  <c r="I97" i="7" s="1"/>
  <c r="K97" i="7"/>
  <c r="J97" i="7"/>
  <c r="G97" i="7"/>
  <c r="F97" i="7"/>
  <c r="E97" i="7"/>
  <c r="C97" i="7"/>
  <c r="T96" i="7"/>
  <c r="Y96" i="7"/>
  <c r="L96" i="7"/>
  <c r="K96" i="7"/>
  <c r="J96" i="7"/>
  <c r="G96" i="7"/>
  <c r="F96" i="7"/>
  <c r="C96" i="7"/>
  <c r="X95" i="7"/>
  <c r="T95" i="7"/>
  <c r="L95" i="7"/>
  <c r="K95" i="7"/>
  <c r="J95" i="7"/>
  <c r="I95" i="7"/>
  <c r="D95" i="7"/>
  <c r="AC95" i="7" s="1"/>
  <c r="C95" i="7"/>
  <c r="T94" i="7"/>
  <c r="P94" i="7"/>
  <c r="L94" i="7"/>
  <c r="K94" i="7"/>
  <c r="J94" i="7"/>
  <c r="C94" i="7"/>
  <c r="T93" i="7"/>
  <c r="G93" i="7"/>
  <c r="M93" i="7"/>
  <c r="L93" i="7"/>
  <c r="K93" i="7"/>
  <c r="J93" i="7"/>
  <c r="D93" i="7"/>
  <c r="AC93" i="7" s="1"/>
  <c r="C93" i="7"/>
  <c r="T92" i="7"/>
  <c r="G92" i="7"/>
  <c r="M92" i="7"/>
  <c r="L92" i="7"/>
  <c r="K92" i="7"/>
  <c r="J92" i="7"/>
  <c r="C92" i="7"/>
  <c r="X91" i="7"/>
  <c r="T91" i="7"/>
  <c r="F91" i="7" s="1"/>
  <c r="G91" i="7"/>
  <c r="L91" i="7"/>
  <c r="K91" i="7"/>
  <c r="J91" i="7"/>
  <c r="E91" i="7"/>
  <c r="D91" i="7"/>
  <c r="C91" i="7"/>
  <c r="T90" i="7"/>
  <c r="F90" i="7" s="1"/>
  <c r="P90" i="7"/>
  <c r="L90" i="7"/>
  <c r="I90" i="7" s="1"/>
  <c r="K90" i="7"/>
  <c r="J90" i="7"/>
  <c r="C90" i="7"/>
  <c r="T89" i="7"/>
  <c r="E89" i="7" s="1"/>
  <c r="Y89" i="7"/>
  <c r="G89" i="7"/>
  <c r="L89" i="7"/>
  <c r="K89" i="7"/>
  <c r="J89" i="7"/>
  <c r="F89" i="7"/>
  <c r="D89" i="7"/>
  <c r="C89" i="7"/>
  <c r="T88" i="7"/>
  <c r="F88" i="7" s="1"/>
  <c r="P88" i="7"/>
  <c r="L88" i="7"/>
  <c r="K88" i="7"/>
  <c r="J88" i="7"/>
  <c r="E88" i="7"/>
  <c r="C88" i="7"/>
  <c r="T87" i="7"/>
  <c r="F87" i="7" s="1"/>
  <c r="P87" i="7"/>
  <c r="G87" i="7"/>
  <c r="L87" i="7"/>
  <c r="I87" i="7" s="1"/>
  <c r="K87" i="7"/>
  <c r="J87" i="7"/>
  <c r="E87" i="7"/>
  <c r="C87" i="7"/>
  <c r="T86" i="7"/>
  <c r="P86" i="7"/>
  <c r="L86" i="7"/>
  <c r="K86" i="7"/>
  <c r="J86" i="7"/>
  <c r="F86" i="7"/>
  <c r="E86" i="7"/>
  <c r="C86" i="7"/>
  <c r="T85" i="7"/>
  <c r="D85" i="7" s="1"/>
  <c r="AC85" i="7" s="1"/>
  <c r="P85" i="7"/>
  <c r="L85" i="7"/>
  <c r="I85" i="7" s="1"/>
  <c r="K85" i="7"/>
  <c r="J85" i="7"/>
  <c r="G85" i="7"/>
  <c r="F85" i="7"/>
  <c r="E85" i="7"/>
  <c r="C85" i="7"/>
  <c r="T84" i="7"/>
  <c r="Y84" i="7"/>
  <c r="I84" i="7"/>
  <c r="L84" i="7"/>
  <c r="K84" i="7"/>
  <c r="J84" i="7"/>
  <c r="C84" i="7"/>
  <c r="X83" i="7"/>
  <c r="T83" i="7"/>
  <c r="F83" i="7" s="1"/>
  <c r="G83" i="7"/>
  <c r="L83" i="7"/>
  <c r="K83" i="7"/>
  <c r="J83" i="7"/>
  <c r="I83" i="7"/>
  <c r="E83" i="7"/>
  <c r="D83" i="7"/>
  <c r="C83" i="7"/>
  <c r="T82" i="7"/>
  <c r="F82" i="7" s="1"/>
  <c r="L82" i="7"/>
  <c r="K82" i="7"/>
  <c r="J82" i="7"/>
  <c r="I82" i="7"/>
  <c r="C82" i="7"/>
  <c r="U81" i="7"/>
  <c r="K81" i="7" s="1"/>
  <c r="T81" i="7"/>
  <c r="L81" i="7"/>
  <c r="C81" i="7"/>
  <c r="U80" i="7"/>
  <c r="J80" i="7" s="1"/>
  <c r="T80" i="7"/>
  <c r="X80" i="7" s="1"/>
  <c r="Y80" i="7"/>
  <c r="P80" i="7"/>
  <c r="L80" i="7"/>
  <c r="K80" i="7"/>
  <c r="G80" i="7"/>
  <c r="E80" i="7"/>
  <c r="D80" i="7"/>
  <c r="C80" i="7"/>
  <c r="U79" i="7"/>
  <c r="I79" i="7" s="1"/>
  <c r="T79" i="7"/>
  <c r="G79" i="7"/>
  <c r="M79" i="7"/>
  <c r="L79" i="7"/>
  <c r="K79" i="7"/>
  <c r="C79" i="7"/>
  <c r="U78" i="7"/>
  <c r="T78" i="7"/>
  <c r="D78" i="7" s="1"/>
  <c r="P78" i="7"/>
  <c r="L78" i="7"/>
  <c r="C78" i="7"/>
  <c r="U77" i="7"/>
  <c r="T77" i="7"/>
  <c r="X77" i="7" s="1"/>
  <c r="P77" i="7"/>
  <c r="L77" i="7"/>
  <c r="I77" i="7"/>
  <c r="E77" i="7"/>
  <c r="C77" i="7"/>
  <c r="U76" i="7"/>
  <c r="T76" i="7"/>
  <c r="X76" i="7" s="1"/>
  <c r="Y76" i="7"/>
  <c r="G76" i="7"/>
  <c r="L76" i="7"/>
  <c r="I76" i="7"/>
  <c r="E76" i="7"/>
  <c r="C76" i="7"/>
  <c r="U75" i="7"/>
  <c r="I75" i="7" s="1"/>
  <c r="T75" i="7"/>
  <c r="P75" i="7"/>
  <c r="L75" i="7"/>
  <c r="C75" i="7"/>
  <c r="X74" i="7"/>
  <c r="U74" i="7"/>
  <c r="T74" i="7"/>
  <c r="D74" i="7" s="1"/>
  <c r="P74" i="7"/>
  <c r="L74" i="7"/>
  <c r="G74" i="7"/>
  <c r="E74" i="7"/>
  <c r="C74" i="7"/>
  <c r="U73" i="7"/>
  <c r="T73" i="7"/>
  <c r="X73" i="7" s="1"/>
  <c r="P73" i="7"/>
  <c r="M73" i="7"/>
  <c r="L73" i="7"/>
  <c r="I73" i="7"/>
  <c r="C73" i="7"/>
  <c r="X72" i="7"/>
  <c r="U72" i="7"/>
  <c r="J72" i="7" s="1"/>
  <c r="T72" i="7"/>
  <c r="G72" i="7" s="1"/>
  <c r="P72" i="7"/>
  <c r="L72" i="7"/>
  <c r="K72" i="7"/>
  <c r="E72" i="7"/>
  <c r="D72" i="7"/>
  <c r="C72" i="7"/>
  <c r="U71" i="7"/>
  <c r="I71" i="7" s="1"/>
  <c r="T71" i="7"/>
  <c r="G71" i="7" s="1"/>
  <c r="M71" i="7"/>
  <c r="L71" i="7"/>
  <c r="C71" i="7"/>
  <c r="X70" i="7"/>
  <c r="U70" i="7"/>
  <c r="T70" i="7"/>
  <c r="D70" i="7" s="1"/>
  <c r="Y70" i="7"/>
  <c r="L70" i="7"/>
  <c r="K70" i="7"/>
  <c r="I70" i="7"/>
  <c r="C70" i="7"/>
  <c r="U69" i="7"/>
  <c r="I69" i="7" s="1"/>
  <c r="T69" i="7"/>
  <c r="P69" i="7"/>
  <c r="M69" i="7"/>
  <c r="L69" i="7"/>
  <c r="C69" i="7"/>
  <c r="X68" i="7"/>
  <c r="U68" i="7"/>
  <c r="I68" i="7" s="1"/>
  <c r="T68" i="7"/>
  <c r="Y68" i="7"/>
  <c r="P68" i="7"/>
  <c r="L68" i="7"/>
  <c r="K68" i="7"/>
  <c r="G68" i="7"/>
  <c r="E68" i="7"/>
  <c r="D68" i="7"/>
  <c r="C68" i="7"/>
  <c r="U67" i="7"/>
  <c r="I67" i="7" s="1"/>
  <c r="T67" i="7"/>
  <c r="G67" i="7"/>
  <c r="L67" i="7"/>
  <c r="J67" i="7"/>
  <c r="D67" i="7"/>
  <c r="C67" i="7"/>
  <c r="U66" i="7"/>
  <c r="K66" i="7" s="1"/>
  <c r="T66" i="7"/>
  <c r="D66" i="7" s="1"/>
  <c r="O66" i="7"/>
  <c r="N66" i="7"/>
  <c r="M66" i="7"/>
  <c r="L66" i="7"/>
  <c r="I66" i="7"/>
  <c r="C66" i="7"/>
  <c r="U65" i="7"/>
  <c r="T65" i="7"/>
  <c r="Y65" i="7"/>
  <c r="O65" i="7"/>
  <c r="N65" i="7"/>
  <c r="L65" i="7"/>
  <c r="I65" i="7"/>
  <c r="C65" i="7"/>
  <c r="U64" i="7"/>
  <c r="J64" i="7" s="1"/>
  <c r="T64" i="7"/>
  <c r="X64" i="7" s="1"/>
  <c r="O64" i="7"/>
  <c r="N64" i="7"/>
  <c r="M64" i="7"/>
  <c r="L64" i="7"/>
  <c r="G64" i="7"/>
  <c r="E64" i="7"/>
  <c r="C64" i="7"/>
  <c r="U63" i="7"/>
  <c r="I63" i="7" s="1"/>
  <c r="T63" i="7"/>
  <c r="O63" i="7"/>
  <c r="N63" i="7"/>
  <c r="P63" i="7" s="1"/>
  <c r="M63" i="7"/>
  <c r="L63" i="7"/>
  <c r="C63" i="7"/>
  <c r="U62" i="7"/>
  <c r="I62" i="7" s="1"/>
  <c r="T62" i="7"/>
  <c r="D62" i="7" s="1"/>
  <c r="Y62" i="7"/>
  <c r="O62" i="7"/>
  <c r="N62" i="7"/>
  <c r="L62" i="7"/>
  <c r="J62" i="7"/>
  <c r="E62" i="7"/>
  <c r="C62" i="7"/>
  <c r="X61" i="7"/>
  <c r="U61" i="7"/>
  <c r="J61" i="7" s="1"/>
  <c r="T61" i="7"/>
  <c r="O61" i="7"/>
  <c r="N61" i="7"/>
  <c r="P61" i="7" s="1"/>
  <c r="L61" i="7"/>
  <c r="I61" i="7"/>
  <c r="E61" i="7"/>
  <c r="D61" i="7"/>
  <c r="C61" i="7"/>
  <c r="X60" i="7"/>
  <c r="U60" i="7"/>
  <c r="I60" i="7" s="1"/>
  <c r="T60" i="7"/>
  <c r="D60" i="7" s="1"/>
  <c r="O60" i="7"/>
  <c r="P60" i="7" s="1"/>
  <c r="N60" i="7"/>
  <c r="M60" i="7"/>
  <c r="L60" i="7"/>
  <c r="G60" i="7"/>
  <c r="E60" i="7"/>
  <c r="C60" i="7"/>
  <c r="U59" i="7"/>
  <c r="I59" i="7" s="1"/>
  <c r="T59" i="7"/>
  <c r="O59" i="7"/>
  <c r="N59" i="7"/>
  <c r="P59" i="7" s="1"/>
  <c r="L59" i="7"/>
  <c r="J59" i="7"/>
  <c r="D59" i="7"/>
  <c r="C59" i="7"/>
  <c r="U58" i="7"/>
  <c r="I58" i="7" s="1"/>
  <c r="T58" i="7"/>
  <c r="D58" i="7" s="1"/>
  <c r="Y58" i="7"/>
  <c r="O58" i="7"/>
  <c r="N58" i="7"/>
  <c r="M58" i="7"/>
  <c r="L58" i="7"/>
  <c r="C58" i="7"/>
  <c r="X57" i="7"/>
  <c r="U57" i="7"/>
  <c r="T57" i="7"/>
  <c r="Y57" i="7"/>
  <c r="O57" i="7"/>
  <c r="N57" i="7"/>
  <c r="L57" i="7"/>
  <c r="J57" i="7"/>
  <c r="I57" i="7"/>
  <c r="E57" i="7"/>
  <c r="D57" i="7"/>
  <c r="C57" i="7"/>
  <c r="U56" i="7"/>
  <c r="T56" i="7"/>
  <c r="X56" i="7" s="1"/>
  <c r="Y56" i="7"/>
  <c r="O56" i="7"/>
  <c r="P56" i="7" s="1"/>
  <c r="N56" i="7"/>
  <c r="M56" i="7"/>
  <c r="L56" i="7"/>
  <c r="E56" i="7"/>
  <c r="D56" i="7"/>
  <c r="C56" i="7"/>
  <c r="U55" i="7"/>
  <c r="I55" i="7" s="1"/>
  <c r="T55" i="7"/>
  <c r="D55" i="7" s="1"/>
  <c r="O55" i="7"/>
  <c r="N55" i="7"/>
  <c r="M55" i="7"/>
  <c r="L55" i="7"/>
  <c r="C55" i="7"/>
  <c r="X54" i="7"/>
  <c r="U54" i="7"/>
  <c r="I54" i="7" s="1"/>
  <c r="T54" i="7"/>
  <c r="D54" i="7" s="1"/>
  <c r="Y54" i="7"/>
  <c r="O54" i="7"/>
  <c r="N54" i="7"/>
  <c r="L54" i="7"/>
  <c r="K54" i="7"/>
  <c r="J54" i="7"/>
  <c r="E54" i="7"/>
  <c r="C54" i="7"/>
  <c r="U53" i="7"/>
  <c r="J53" i="7" s="1"/>
  <c r="T53" i="7"/>
  <c r="X53" i="7" s="1"/>
  <c r="O53" i="7"/>
  <c r="N53" i="7"/>
  <c r="M53" i="7"/>
  <c r="L53" i="7"/>
  <c r="I53" i="7"/>
  <c r="E53" i="7"/>
  <c r="C53" i="7"/>
  <c r="X52" i="7"/>
  <c r="U52" i="7"/>
  <c r="I52" i="7" s="1"/>
  <c r="T52" i="7"/>
  <c r="Y52" i="7"/>
  <c r="O52" i="7"/>
  <c r="P52" i="7" s="1"/>
  <c r="N52" i="7"/>
  <c r="L52" i="7"/>
  <c r="K52" i="7"/>
  <c r="G52" i="7"/>
  <c r="E52" i="7"/>
  <c r="D52" i="7"/>
  <c r="C52" i="7"/>
  <c r="U51" i="7"/>
  <c r="I51" i="7" s="1"/>
  <c r="T51" i="7"/>
  <c r="O51" i="7"/>
  <c r="P51" i="7" s="1"/>
  <c r="N51" i="7"/>
  <c r="G51" i="7" s="1"/>
  <c r="L51" i="7"/>
  <c r="K51" i="7"/>
  <c r="J51" i="7"/>
  <c r="D51" i="7"/>
  <c r="C51" i="7"/>
  <c r="X50" i="7"/>
  <c r="U50" i="7"/>
  <c r="I50" i="7" s="1"/>
  <c r="T50" i="7"/>
  <c r="D50" i="7" s="1"/>
  <c r="Y50" i="7"/>
  <c r="O50" i="7"/>
  <c r="N50" i="7"/>
  <c r="L50" i="7"/>
  <c r="K50" i="7"/>
  <c r="J50" i="7"/>
  <c r="E50" i="7"/>
  <c r="C50" i="7"/>
  <c r="U49" i="7"/>
  <c r="J49" i="7" s="1"/>
  <c r="T49" i="7"/>
  <c r="X49" i="7" s="1"/>
  <c r="O49" i="7"/>
  <c r="N49" i="7"/>
  <c r="M49" i="7"/>
  <c r="L49" i="7"/>
  <c r="I49" i="7"/>
  <c r="E49" i="7"/>
  <c r="C49" i="7"/>
  <c r="X48" i="7"/>
  <c r="U48" i="7"/>
  <c r="J48" i="7" s="1"/>
  <c r="T48" i="7"/>
  <c r="Y48" i="7"/>
  <c r="O48" i="7"/>
  <c r="P48" i="7" s="1"/>
  <c r="N48" i="7"/>
  <c r="L48" i="7"/>
  <c r="K48" i="7"/>
  <c r="G48" i="7"/>
  <c r="E48" i="7"/>
  <c r="D48" i="7"/>
  <c r="C48" i="7"/>
  <c r="U47" i="7"/>
  <c r="I47" i="7" s="1"/>
  <c r="T47" i="7"/>
  <c r="Y47" i="7"/>
  <c r="O47" i="7"/>
  <c r="P47" i="7" s="1"/>
  <c r="N47" i="7"/>
  <c r="G47" i="7" s="1"/>
  <c r="L47" i="7"/>
  <c r="K47" i="7"/>
  <c r="D47" i="7"/>
  <c r="C47" i="7"/>
  <c r="U46" i="7"/>
  <c r="I46" i="7" s="1"/>
  <c r="T46" i="7"/>
  <c r="D46" i="7" s="1"/>
  <c r="O46" i="7"/>
  <c r="N46" i="7"/>
  <c r="L46" i="7"/>
  <c r="K46" i="7"/>
  <c r="C46" i="7"/>
  <c r="X45" i="7"/>
  <c r="U45" i="7"/>
  <c r="I45" i="7" s="1"/>
  <c r="T45" i="7"/>
  <c r="Y45" i="7"/>
  <c r="P45" i="7"/>
  <c r="O45" i="7"/>
  <c r="N45" i="7"/>
  <c r="L45" i="7"/>
  <c r="F45" i="7" s="1"/>
  <c r="J45" i="7"/>
  <c r="E45" i="7"/>
  <c r="D45" i="7"/>
  <c r="C45" i="7"/>
  <c r="X44" i="7"/>
  <c r="U44" i="7"/>
  <c r="K44" i="7" s="1"/>
  <c r="T44" i="7"/>
  <c r="E44" i="7" s="1"/>
  <c r="P44" i="7"/>
  <c r="O44" i="7"/>
  <c r="N44" i="7"/>
  <c r="L44" i="7"/>
  <c r="I44" i="7"/>
  <c r="G44" i="7"/>
  <c r="D44" i="7"/>
  <c r="C44" i="7"/>
  <c r="U43" i="7"/>
  <c r="I43" i="7" s="1"/>
  <c r="T43" i="7"/>
  <c r="D43" i="7" s="1"/>
  <c r="P43" i="7"/>
  <c r="O43" i="7"/>
  <c r="N43" i="7"/>
  <c r="G43" i="7" s="1"/>
  <c r="L43" i="7"/>
  <c r="F43" i="7" s="1"/>
  <c r="C43" i="7"/>
  <c r="U42" i="7"/>
  <c r="I42" i="7" s="1"/>
  <c r="T42" i="7"/>
  <c r="D42" i="7" s="1"/>
  <c r="O42" i="7"/>
  <c r="N42" i="7"/>
  <c r="P42" i="7" s="1"/>
  <c r="L42" i="7"/>
  <c r="C42" i="7"/>
  <c r="U41" i="7"/>
  <c r="T41" i="7"/>
  <c r="J41" i="7" s="1"/>
  <c r="O41" i="7"/>
  <c r="N41" i="7"/>
  <c r="P41" i="7" s="1"/>
  <c r="M41" i="7"/>
  <c r="L41" i="7"/>
  <c r="I41" i="7"/>
  <c r="C41" i="7"/>
  <c r="X40" i="7"/>
  <c r="U40" i="7"/>
  <c r="J40" i="7" s="1"/>
  <c r="T40" i="7"/>
  <c r="P40" i="7"/>
  <c r="O40" i="7"/>
  <c r="N40" i="7"/>
  <c r="L40" i="7"/>
  <c r="K40" i="7"/>
  <c r="I40" i="7"/>
  <c r="G40" i="7"/>
  <c r="E40" i="7"/>
  <c r="D40" i="7"/>
  <c r="C40" i="7"/>
  <c r="U39" i="7"/>
  <c r="I39" i="7" s="1"/>
  <c r="T39" i="7"/>
  <c r="Y39" i="7"/>
  <c r="O39" i="7"/>
  <c r="N39" i="7"/>
  <c r="P39" i="7" s="1"/>
  <c r="L39" i="7"/>
  <c r="D39" i="7"/>
  <c r="C39" i="7"/>
  <c r="U38" i="7"/>
  <c r="F38" i="7" s="1"/>
  <c r="T38" i="7"/>
  <c r="D38" i="7" s="1"/>
  <c r="Y38" i="7"/>
  <c r="O38" i="7"/>
  <c r="N38" i="7"/>
  <c r="L38" i="7"/>
  <c r="I38" i="7"/>
  <c r="G38" i="7"/>
  <c r="C38" i="7"/>
  <c r="U37" i="7"/>
  <c r="T37" i="7"/>
  <c r="E37" i="7" s="1"/>
  <c r="O37" i="7"/>
  <c r="P37" i="7" s="1"/>
  <c r="N37" i="7"/>
  <c r="L37" i="7"/>
  <c r="I37" i="7"/>
  <c r="F37" i="7"/>
  <c r="D37" i="7"/>
  <c r="C37" i="7"/>
  <c r="X36" i="7"/>
  <c r="U36" i="7"/>
  <c r="I36" i="7" s="1"/>
  <c r="T36" i="7"/>
  <c r="O36" i="7"/>
  <c r="P36" i="7" s="1"/>
  <c r="N36" i="7"/>
  <c r="L36" i="7"/>
  <c r="G36" i="7"/>
  <c r="E36" i="7"/>
  <c r="D36" i="7"/>
  <c r="C36" i="7"/>
  <c r="U35" i="7"/>
  <c r="I35" i="7" s="1"/>
  <c r="T35" i="7"/>
  <c r="O35" i="7"/>
  <c r="N35" i="7"/>
  <c r="P35" i="7" s="1"/>
  <c r="L35" i="7"/>
  <c r="D35" i="7"/>
  <c r="C35" i="7"/>
  <c r="U34" i="7"/>
  <c r="T34" i="7"/>
  <c r="D34" i="7" s="1"/>
  <c r="Y34" i="7"/>
  <c r="O34" i="7"/>
  <c r="N34" i="7"/>
  <c r="L34" i="7"/>
  <c r="F34" i="7" s="1"/>
  <c r="I34" i="7"/>
  <c r="C34" i="7"/>
  <c r="U33" i="7"/>
  <c r="I33" i="7" s="1"/>
  <c r="T33" i="7"/>
  <c r="D33" i="7" s="1"/>
  <c r="O33" i="7"/>
  <c r="N33" i="7"/>
  <c r="P33" i="7" s="1"/>
  <c r="L33" i="7"/>
  <c r="C33" i="7"/>
  <c r="X32" i="7"/>
  <c r="U32" i="7"/>
  <c r="K32" i="7" s="1"/>
  <c r="T32" i="7"/>
  <c r="O32" i="7"/>
  <c r="P32" i="7" s="1"/>
  <c r="N32" i="7"/>
  <c r="L32" i="7"/>
  <c r="G32" i="7"/>
  <c r="E32" i="7"/>
  <c r="D32" i="7"/>
  <c r="C32" i="7"/>
  <c r="U31" i="7"/>
  <c r="T31" i="7"/>
  <c r="G31" i="7" s="1"/>
  <c r="O31" i="7"/>
  <c r="N31" i="7"/>
  <c r="P31" i="7" s="1"/>
  <c r="L31" i="7"/>
  <c r="C31" i="7"/>
  <c r="U30" i="7"/>
  <c r="K30" i="7" s="1"/>
  <c r="T30" i="7"/>
  <c r="D30" i="7" s="1"/>
  <c r="O30" i="7"/>
  <c r="N30" i="7"/>
  <c r="P30" i="7" s="1"/>
  <c r="L30" i="7"/>
  <c r="E30" i="7"/>
  <c r="C30" i="7"/>
  <c r="U29" i="7"/>
  <c r="T29" i="7"/>
  <c r="O29" i="7"/>
  <c r="N29" i="7"/>
  <c r="L29" i="7"/>
  <c r="J29" i="7"/>
  <c r="I29" i="7"/>
  <c r="E29" i="7"/>
  <c r="C29" i="7"/>
  <c r="X28" i="7"/>
  <c r="U28" i="7"/>
  <c r="I28" i="7" s="1"/>
  <c r="T28" i="7"/>
  <c r="G28" i="7" s="1"/>
  <c r="M28" i="7"/>
  <c r="P28" i="7"/>
  <c r="O28" i="7"/>
  <c r="N28" i="7"/>
  <c r="L28" i="7"/>
  <c r="K28" i="7"/>
  <c r="E28" i="7"/>
  <c r="D28" i="7"/>
  <c r="C28" i="7"/>
  <c r="U27" i="7"/>
  <c r="T27" i="7"/>
  <c r="K27" i="7" s="1"/>
  <c r="O27" i="7"/>
  <c r="N27" i="7"/>
  <c r="G27" i="7" s="1"/>
  <c r="L27" i="7"/>
  <c r="D27" i="7"/>
  <c r="C27" i="7"/>
  <c r="U26" i="7"/>
  <c r="T26" i="7"/>
  <c r="D26" i="7" s="1"/>
  <c r="O26" i="7"/>
  <c r="N26" i="7"/>
  <c r="L26" i="7"/>
  <c r="I26" i="7"/>
  <c r="C26" i="7"/>
  <c r="X25" i="7"/>
  <c r="U25" i="7"/>
  <c r="J25" i="7" s="1"/>
  <c r="T25" i="7"/>
  <c r="O25" i="7"/>
  <c r="N25" i="7"/>
  <c r="P25" i="7" s="1"/>
  <c r="L25" i="7"/>
  <c r="I25" i="7"/>
  <c r="E25" i="7"/>
  <c r="D25" i="7"/>
  <c r="C25" i="7"/>
  <c r="X24" i="7"/>
  <c r="U24" i="7"/>
  <c r="J24" i="7" s="1"/>
  <c r="T24" i="7"/>
  <c r="M24" i="7"/>
  <c r="P24" i="7"/>
  <c r="O24" i="7"/>
  <c r="N24" i="7"/>
  <c r="L24" i="7"/>
  <c r="K24" i="7"/>
  <c r="G24" i="7"/>
  <c r="E24" i="7"/>
  <c r="D24" i="7"/>
  <c r="C24" i="7"/>
  <c r="U23" i="7"/>
  <c r="I23" i="7" s="1"/>
  <c r="T23" i="7"/>
  <c r="D23" i="7" s="1"/>
  <c r="O23" i="7"/>
  <c r="N23" i="7"/>
  <c r="P23" i="7" s="1"/>
  <c r="L23" i="7"/>
  <c r="C23" i="7"/>
  <c r="X22" i="7"/>
  <c r="U22" i="7"/>
  <c r="T22" i="7"/>
  <c r="D22" i="7" s="1"/>
  <c r="Y22" i="7"/>
  <c r="O22" i="7"/>
  <c r="N22" i="7"/>
  <c r="L22" i="7"/>
  <c r="G22" i="7"/>
  <c r="E22" i="7"/>
  <c r="C22" i="7"/>
  <c r="U21" i="7"/>
  <c r="I21" i="7" s="1"/>
  <c r="T21" i="7"/>
  <c r="O21" i="7"/>
  <c r="N21" i="7"/>
  <c r="P21" i="7" s="1"/>
  <c r="L21" i="7"/>
  <c r="C21" i="7"/>
  <c r="X20" i="7"/>
  <c r="U20" i="7"/>
  <c r="I20" i="7" s="1"/>
  <c r="T20" i="7"/>
  <c r="Y20" i="7"/>
  <c r="P20" i="7"/>
  <c r="O20" i="7"/>
  <c r="N20" i="7"/>
  <c r="M20" i="7"/>
  <c r="L20" i="7"/>
  <c r="K20" i="7"/>
  <c r="G20" i="7"/>
  <c r="E20" i="7"/>
  <c r="D20" i="7"/>
  <c r="C20" i="7"/>
  <c r="U19" i="7"/>
  <c r="K19" i="7" s="1"/>
  <c r="T19" i="7"/>
  <c r="X19" i="7" s="1"/>
  <c r="O19" i="7"/>
  <c r="N19" i="7"/>
  <c r="G19" i="7" s="1"/>
  <c r="L19" i="7"/>
  <c r="D19" i="7"/>
  <c r="C19" i="7"/>
  <c r="U18" i="7"/>
  <c r="T18" i="7"/>
  <c r="G18" i="7" s="1"/>
  <c r="Y18" i="7"/>
  <c r="O18" i="7"/>
  <c r="N18" i="7"/>
  <c r="L18" i="7"/>
  <c r="I18" i="7"/>
  <c r="C18" i="7"/>
  <c r="U17" i="7"/>
  <c r="I17" i="7" s="1"/>
  <c r="T17" i="7"/>
  <c r="F17" i="7" s="1"/>
  <c r="O17" i="7"/>
  <c r="N17" i="7"/>
  <c r="P17" i="7" s="1"/>
  <c r="L17" i="7"/>
  <c r="C17" i="7"/>
  <c r="X16" i="7"/>
  <c r="U16" i="7"/>
  <c r="J16" i="7" s="1"/>
  <c r="T16" i="7"/>
  <c r="D16" i="7" s="1"/>
  <c r="P16" i="7"/>
  <c r="O16" i="7"/>
  <c r="N16" i="7"/>
  <c r="L16" i="7"/>
  <c r="G16" i="7"/>
  <c r="E16" i="7"/>
  <c r="C16" i="7"/>
  <c r="U15" i="7"/>
  <c r="I15" i="7" s="1"/>
  <c r="T15" i="7"/>
  <c r="O15" i="7"/>
  <c r="P15" i="7" s="1"/>
  <c r="N15" i="7"/>
  <c r="G15" i="7" s="1"/>
  <c r="M15" i="7"/>
  <c r="L15" i="7"/>
  <c r="K15" i="7"/>
  <c r="C15" i="7"/>
  <c r="U14" i="7"/>
  <c r="T14" i="7"/>
  <c r="D14" i="7" s="1"/>
  <c r="O14" i="7"/>
  <c r="N14" i="7"/>
  <c r="M14" i="7"/>
  <c r="L14" i="7"/>
  <c r="C14" i="7"/>
  <c r="U13" i="7"/>
  <c r="F13" i="7" s="1"/>
  <c r="T13" i="7"/>
  <c r="P13" i="7"/>
  <c r="O13" i="7"/>
  <c r="N13" i="7"/>
  <c r="L13" i="7"/>
  <c r="J13" i="7"/>
  <c r="I13" i="7"/>
  <c r="C13" i="7"/>
  <c r="X12" i="7"/>
  <c r="U12" i="7"/>
  <c r="I12" i="7" s="1"/>
  <c r="T12" i="7"/>
  <c r="P12" i="7"/>
  <c r="O12" i="7"/>
  <c r="N12" i="7"/>
  <c r="L12" i="7"/>
  <c r="K12" i="7"/>
  <c r="G12" i="7"/>
  <c r="E12" i="7"/>
  <c r="D12" i="7"/>
  <c r="C12" i="7"/>
  <c r="U11" i="7"/>
  <c r="I11" i="7" s="1"/>
  <c r="T11" i="7"/>
  <c r="P11" i="7"/>
  <c r="O11" i="7"/>
  <c r="N11" i="7"/>
  <c r="L11" i="7"/>
  <c r="K11" i="7"/>
  <c r="J11" i="7"/>
  <c r="G11" i="7"/>
  <c r="D11" i="7"/>
  <c r="C11" i="7"/>
  <c r="U10" i="7"/>
  <c r="K10" i="7" s="1"/>
  <c r="T10" i="7"/>
  <c r="D10" i="7" s="1"/>
  <c r="Y10" i="7"/>
  <c r="O10" i="7"/>
  <c r="N10" i="7"/>
  <c r="L10" i="7"/>
  <c r="J10" i="7"/>
  <c r="C10" i="7"/>
  <c r="U9" i="7"/>
  <c r="T9" i="7"/>
  <c r="P9" i="7"/>
  <c r="O9" i="7"/>
  <c r="N9" i="7"/>
  <c r="L9" i="7"/>
  <c r="J9" i="7"/>
  <c r="I9" i="7"/>
  <c r="C9" i="7"/>
  <c r="X8" i="7"/>
  <c r="U8" i="7"/>
  <c r="J8" i="7" s="1"/>
  <c r="T8" i="7"/>
  <c r="D8" i="7" s="1"/>
  <c r="P8" i="7"/>
  <c r="O8" i="7"/>
  <c r="N8" i="7"/>
  <c r="L8" i="7"/>
  <c r="G8" i="7"/>
  <c r="E8" i="7"/>
  <c r="C8" i="7"/>
  <c r="E371" i="6"/>
  <c r="E370" i="6"/>
  <c r="D370" i="6"/>
  <c r="D371" i="6" s="1"/>
  <c r="C370" i="6"/>
  <c r="C371" i="6" s="1"/>
  <c r="B370" i="6"/>
  <c r="B371" i="6" s="1"/>
  <c r="F369" i="6"/>
  <c r="J369" i="6" s="1"/>
  <c r="F368" i="6"/>
  <c r="J368" i="6" s="1"/>
  <c r="F367" i="6"/>
  <c r="J367" i="6" s="1"/>
  <c r="F366" i="6"/>
  <c r="J366" i="6" s="1"/>
  <c r="F365" i="6"/>
  <c r="J365" i="6" s="1"/>
  <c r="J364" i="6"/>
  <c r="F364" i="6"/>
  <c r="F363" i="6"/>
  <c r="J363" i="6" s="1"/>
  <c r="F362" i="6"/>
  <c r="J362" i="6" s="1"/>
  <c r="F361" i="6"/>
  <c r="J361" i="6" s="1"/>
  <c r="F360" i="6"/>
  <c r="J360" i="6" s="1"/>
  <c r="F359" i="6"/>
  <c r="J359" i="6" s="1"/>
  <c r="F358" i="6"/>
  <c r="J358" i="6" s="1"/>
  <c r="F357" i="6"/>
  <c r="J357" i="6" s="1"/>
  <c r="F356" i="6"/>
  <c r="J356" i="6" s="1"/>
  <c r="F355" i="6"/>
  <c r="J355" i="6" s="1"/>
  <c r="F354" i="6"/>
  <c r="J354" i="6" s="1"/>
  <c r="F353" i="6"/>
  <c r="J353" i="6" s="1"/>
  <c r="F352" i="6"/>
  <c r="J352" i="6" s="1"/>
  <c r="F351" i="6"/>
  <c r="J351" i="6" s="1"/>
  <c r="F350" i="6"/>
  <c r="J350" i="6" s="1"/>
  <c r="F349" i="6"/>
  <c r="J349" i="6" s="1"/>
  <c r="F348" i="6"/>
  <c r="J348" i="6" s="1"/>
  <c r="F347" i="6"/>
  <c r="J347" i="6" s="1"/>
  <c r="F346" i="6"/>
  <c r="J346" i="6" s="1"/>
  <c r="F345" i="6"/>
  <c r="J345" i="6" s="1"/>
  <c r="F344" i="6"/>
  <c r="J344" i="6" s="1"/>
  <c r="F343" i="6"/>
  <c r="J343" i="6" s="1"/>
  <c r="F342" i="6"/>
  <c r="J342" i="6" s="1"/>
  <c r="F341" i="6"/>
  <c r="J341" i="6" s="1"/>
  <c r="F340" i="6"/>
  <c r="J340" i="6" s="1"/>
  <c r="F339" i="6"/>
  <c r="J339" i="6" s="1"/>
  <c r="F338" i="6"/>
  <c r="J338" i="6" s="1"/>
  <c r="F337" i="6"/>
  <c r="J337" i="6" s="1"/>
  <c r="F336" i="6"/>
  <c r="J336" i="6" s="1"/>
  <c r="F335" i="6"/>
  <c r="J335" i="6" s="1"/>
  <c r="F334" i="6"/>
  <c r="J334" i="6" s="1"/>
  <c r="F333" i="6"/>
  <c r="J333" i="6" s="1"/>
  <c r="J332" i="6"/>
  <c r="F332" i="6"/>
  <c r="F331" i="6"/>
  <c r="J331" i="6" s="1"/>
  <c r="F330" i="6"/>
  <c r="J330" i="6" s="1"/>
  <c r="F329" i="6"/>
  <c r="J329" i="6" s="1"/>
  <c r="J328" i="6"/>
  <c r="F328" i="6"/>
  <c r="F327" i="6"/>
  <c r="J327" i="6" s="1"/>
  <c r="F326" i="6"/>
  <c r="J326" i="6" s="1"/>
  <c r="F325" i="6"/>
  <c r="J325" i="6" s="1"/>
  <c r="F324" i="6"/>
  <c r="J324" i="6" s="1"/>
  <c r="F323" i="6"/>
  <c r="J323" i="6" s="1"/>
  <c r="F322" i="6"/>
  <c r="J322" i="6" s="1"/>
  <c r="F321" i="6"/>
  <c r="J321" i="6" s="1"/>
  <c r="F320" i="6"/>
  <c r="J320" i="6" s="1"/>
  <c r="F319" i="6"/>
  <c r="J319" i="6" s="1"/>
  <c r="F318" i="6"/>
  <c r="J318" i="6" s="1"/>
  <c r="F317" i="6"/>
  <c r="J317" i="6" s="1"/>
  <c r="F316" i="6"/>
  <c r="J316" i="6" s="1"/>
  <c r="F315" i="6"/>
  <c r="J315" i="6" s="1"/>
  <c r="F314" i="6"/>
  <c r="J314" i="6" s="1"/>
  <c r="F313" i="6"/>
  <c r="J313" i="6" s="1"/>
  <c r="J312" i="6"/>
  <c r="F312" i="6"/>
  <c r="F311" i="6"/>
  <c r="J311" i="6" s="1"/>
  <c r="F310" i="6"/>
  <c r="J310" i="6" s="1"/>
  <c r="F309" i="6"/>
  <c r="J309" i="6" s="1"/>
  <c r="F308" i="6"/>
  <c r="J308" i="6" s="1"/>
  <c r="F307" i="6"/>
  <c r="J307" i="6" s="1"/>
  <c r="F306" i="6"/>
  <c r="J306" i="6" s="1"/>
  <c r="F305" i="6"/>
  <c r="J305" i="6" s="1"/>
  <c r="F304" i="6"/>
  <c r="J304" i="6" s="1"/>
  <c r="F303" i="6"/>
  <c r="J303" i="6" s="1"/>
  <c r="F302" i="6"/>
  <c r="J302" i="6" s="1"/>
  <c r="F301" i="6"/>
  <c r="J301" i="6" s="1"/>
  <c r="J300" i="6"/>
  <c r="F300" i="6"/>
  <c r="F299" i="6"/>
  <c r="J299" i="6" s="1"/>
  <c r="F298" i="6"/>
  <c r="J298" i="6" s="1"/>
  <c r="F297" i="6"/>
  <c r="J297" i="6" s="1"/>
  <c r="J296" i="6"/>
  <c r="F296" i="6"/>
  <c r="F295" i="6"/>
  <c r="J295" i="6" s="1"/>
  <c r="F294" i="6"/>
  <c r="J294" i="6" s="1"/>
  <c r="F293" i="6"/>
  <c r="J293" i="6" s="1"/>
  <c r="F292" i="6"/>
  <c r="J292" i="6" s="1"/>
  <c r="F291" i="6"/>
  <c r="J291" i="6" s="1"/>
  <c r="F290" i="6"/>
  <c r="J290" i="6" s="1"/>
  <c r="F289" i="6"/>
  <c r="J289" i="6" s="1"/>
  <c r="F288" i="6"/>
  <c r="J288" i="6" s="1"/>
  <c r="F287" i="6"/>
  <c r="J287" i="6" s="1"/>
  <c r="F286" i="6"/>
  <c r="J286" i="6" s="1"/>
  <c r="F285" i="6"/>
  <c r="J285" i="6" s="1"/>
  <c r="F284" i="6"/>
  <c r="J284" i="6" s="1"/>
  <c r="F283" i="6"/>
  <c r="J283" i="6" s="1"/>
  <c r="F282" i="6"/>
  <c r="J282" i="6" s="1"/>
  <c r="F281" i="6"/>
  <c r="J281" i="6" s="1"/>
  <c r="J280" i="6"/>
  <c r="F280" i="6"/>
  <c r="F279" i="6"/>
  <c r="J279" i="6" s="1"/>
  <c r="F278" i="6"/>
  <c r="J278" i="6" s="1"/>
  <c r="F277" i="6"/>
  <c r="J277" i="6" s="1"/>
  <c r="F276" i="6"/>
  <c r="J276" i="6" s="1"/>
  <c r="F275" i="6"/>
  <c r="J275" i="6" s="1"/>
  <c r="F274" i="6"/>
  <c r="J274" i="6" s="1"/>
  <c r="F273" i="6"/>
  <c r="J273" i="6" s="1"/>
  <c r="F272" i="6"/>
  <c r="J272" i="6" s="1"/>
  <c r="F271" i="6"/>
  <c r="J271" i="6" s="1"/>
  <c r="F270" i="6"/>
  <c r="J270" i="6" s="1"/>
  <c r="F269" i="6"/>
  <c r="J269" i="6" s="1"/>
  <c r="J268" i="6"/>
  <c r="F268" i="6"/>
  <c r="F267" i="6"/>
  <c r="J267" i="6" s="1"/>
  <c r="F266" i="6"/>
  <c r="J266" i="6" s="1"/>
  <c r="F265" i="6"/>
  <c r="J265" i="6" s="1"/>
  <c r="J264" i="6"/>
  <c r="F264" i="6"/>
  <c r="F263" i="6"/>
  <c r="J263" i="6" s="1"/>
  <c r="F262" i="6"/>
  <c r="J262" i="6" s="1"/>
  <c r="F261" i="6"/>
  <c r="J261" i="6" s="1"/>
  <c r="F260" i="6"/>
  <c r="J260" i="6" s="1"/>
  <c r="F259" i="6"/>
  <c r="J259" i="6" s="1"/>
  <c r="F258" i="6"/>
  <c r="J258" i="6" s="1"/>
  <c r="F257" i="6"/>
  <c r="J257" i="6" s="1"/>
  <c r="F256" i="6"/>
  <c r="J256" i="6" s="1"/>
  <c r="F255" i="6"/>
  <c r="J255" i="6" s="1"/>
  <c r="F254" i="6"/>
  <c r="J254" i="6" s="1"/>
  <c r="F253" i="6"/>
  <c r="J253" i="6" s="1"/>
  <c r="F252" i="6"/>
  <c r="J252" i="6" s="1"/>
  <c r="F251" i="6"/>
  <c r="J251" i="6" s="1"/>
  <c r="F250" i="6"/>
  <c r="J250" i="6" s="1"/>
  <c r="F249" i="6"/>
  <c r="J249" i="6" s="1"/>
  <c r="F248" i="6"/>
  <c r="J248" i="6" s="1"/>
  <c r="F247" i="6"/>
  <c r="J247" i="6" s="1"/>
  <c r="F246" i="6"/>
  <c r="J246" i="6" s="1"/>
  <c r="F245" i="6"/>
  <c r="J245" i="6" s="1"/>
  <c r="J244" i="6"/>
  <c r="F244" i="6"/>
  <c r="F243" i="6"/>
  <c r="J243" i="6" s="1"/>
  <c r="F242" i="6"/>
  <c r="J242" i="6" s="1"/>
  <c r="F241" i="6"/>
  <c r="J241" i="6" s="1"/>
  <c r="F240" i="6"/>
  <c r="J240" i="6" s="1"/>
  <c r="F239" i="6"/>
  <c r="J239" i="6" s="1"/>
  <c r="F238" i="6"/>
  <c r="J238" i="6" s="1"/>
  <c r="F237" i="6"/>
  <c r="J237" i="6" s="1"/>
  <c r="F236" i="6"/>
  <c r="J236" i="6" s="1"/>
  <c r="F235" i="6"/>
  <c r="J235" i="6" s="1"/>
  <c r="J234" i="6"/>
  <c r="F234" i="6"/>
  <c r="F233" i="6"/>
  <c r="J233" i="6" s="1"/>
  <c r="F232" i="6"/>
  <c r="J232" i="6" s="1"/>
  <c r="F231" i="6"/>
  <c r="J231" i="6" s="1"/>
  <c r="F230" i="6"/>
  <c r="J230" i="6" s="1"/>
  <c r="F229" i="6"/>
  <c r="J229" i="6" s="1"/>
  <c r="F228" i="6"/>
  <c r="J228" i="6" s="1"/>
  <c r="F227" i="6"/>
  <c r="J227" i="6" s="1"/>
  <c r="F226" i="6"/>
  <c r="J226" i="6" s="1"/>
  <c r="F225" i="6"/>
  <c r="J225" i="6" s="1"/>
  <c r="F224" i="6"/>
  <c r="J224" i="6" s="1"/>
  <c r="F223" i="6"/>
  <c r="J223" i="6" s="1"/>
  <c r="F222" i="6"/>
  <c r="J222" i="6" s="1"/>
  <c r="F221" i="6"/>
  <c r="J221" i="6" s="1"/>
  <c r="J220" i="6"/>
  <c r="F220" i="6"/>
  <c r="F219" i="6"/>
  <c r="J219" i="6" s="1"/>
  <c r="F218" i="6"/>
  <c r="J218" i="6" s="1"/>
  <c r="F217" i="6"/>
  <c r="J217" i="6" s="1"/>
  <c r="F216" i="6"/>
  <c r="J216" i="6" s="1"/>
  <c r="F215" i="6"/>
  <c r="J215" i="6" s="1"/>
  <c r="F214" i="6"/>
  <c r="J214" i="6" s="1"/>
  <c r="F213" i="6"/>
  <c r="J213" i="6" s="1"/>
  <c r="F212" i="6"/>
  <c r="J212" i="6" s="1"/>
  <c r="F211" i="6"/>
  <c r="J211" i="6" s="1"/>
  <c r="F210" i="6"/>
  <c r="J210" i="6" s="1"/>
  <c r="F209" i="6"/>
  <c r="J209" i="6" s="1"/>
  <c r="F208" i="6"/>
  <c r="J208" i="6" s="1"/>
  <c r="F207" i="6"/>
  <c r="J207" i="6" s="1"/>
  <c r="F206" i="6"/>
  <c r="J206" i="6" s="1"/>
  <c r="F205" i="6"/>
  <c r="J205" i="6" s="1"/>
  <c r="F204" i="6"/>
  <c r="J204" i="6" s="1"/>
  <c r="F203" i="6"/>
  <c r="J203" i="6" s="1"/>
  <c r="J202" i="6"/>
  <c r="F202" i="6"/>
  <c r="F201" i="6"/>
  <c r="J201" i="6" s="1"/>
  <c r="F200" i="6"/>
  <c r="J200" i="6" s="1"/>
  <c r="F199" i="6"/>
  <c r="J199" i="6" s="1"/>
  <c r="F198" i="6"/>
  <c r="J198" i="6" s="1"/>
  <c r="F197" i="6"/>
  <c r="J197" i="6" s="1"/>
  <c r="F196" i="6"/>
  <c r="J196" i="6" s="1"/>
  <c r="F195" i="6"/>
  <c r="J195" i="6" s="1"/>
  <c r="F194" i="6"/>
  <c r="J194" i="6" s="1"/>
  <c r="F193" i="6"/>
  <c r="J193" i="6" s="1"/>
  <c r="F192" i="6"/>
  <c r="J192" i="6" s="1"/>
  <c r="F191" i="6"/>
  <c r="J191" i="6" s="1"/>
  <c r="F190" i="6"/>
  <c r="J190" i="6" s="1"/>
  <c r="F189" i="6"/>
  <c r="J189" i="6" s="1"/>
  <c r="J188" i="6"/>
  <c r="F188" i="6"/>
  <c r="F187" i="6"/>
  <c r="J187" i="6" s="1"/>
  <c r="F186" i="6"/>
  <c r="J186" i="6" s="1"/>
  <c r="F185" i="6"/>
  <c r="J185" i="6" s="1"/>
  <c r="F184" i="6"/>
  <c r="J184" i="6" s="1"/>
  <c r="F183" i="6"/>
  <c r="J183" i="6" s="1"/>
  <c r="F182" i="6"/>
  <c r="J182" i="6" s="1"/>
  <c r="F181" i="6"/>
  <c r="J181" i="6" s="1"/>
  <c r="J180" i="6"/>
  <c r="F180" i="6"/>
  <c r="F179" i="6"/>
  <c r="J179" i="6" s="1"/>
  <c r="F178" i="6"/>
  <c r="J178" i="6" s="1"/>
  <c r="F177" i="6"/>
  <c r="J177" i="6" s="1"/>
  <c r="F176" i="6"/>
  <c r="J176" i="6" s="1"/>
  <c r="F175" i="6"/>
  <c r="J175" i="6" s="1"/>
  <c r="F174" i="6"/>
  <c r="J174" i="6" s="1"/>
  <c r="F173" i="6"/>
  <c r="J173" i="6" s="1"/>
  <c r="F172" i="6"/>
  <c r="J172" i="6" s="1"/>
  <c r="F171" i="6"/>
  <c r="J171" i="6" s="1"/>
  <c r="J170" i="6"/>
  <c r="F170" i="6"/>
  <c r="F169" i="6"/>
  <c r="J169" i="6" s="1"/>
  <c r="F168" i="6"/>
  <c r="J168" i="6" s="1"/>
  <c r="F167" i="6"/>
  <c r="J167" i="6" s="1"/>
  <c r="F166" i="6"/>
  <c r="J166" i="6" s="1"/>
  <c r="F165" i="6"/>
  <c r="J165" i="6" s="1"/>
  <c r="F164" i="6"/>
  <c r="J164" i="6" s="1"/>
  <c r="F163" i="6"/>
  <c r="J163" i="6" s="1"/>
  <c r="F162" i="6"/>
  <c r="J162" i="6" s="1"/>
  <c r="F161" i="6"/>
  <c r="J161" i="6" s="1"/>
  <c r="F160" i="6"/>
  <c r="J160" i="6" s="1"/>
  <c r="F159" i="6"/>
  <c r="J159" i="6" s="1"/>
  <c r="F158" i="6"/>
  <c r="J158" i="6" s="1"/>
  <c r="F157" i="6"/>
  <c r="J157" i="6" s="1"/>
  <c r="J156" i="6"/>
  <c r="F156" i="6"/>
  <c r="F155" i="6"/>
  <c r="J155" i="6" s="1"/>
  <c r="F154" i="6"/>
  <c r="J154" i="6" s="1"/>
  <c r="F153" i="6"/>
  <c r="J153" i="6" s="1"/>
  <c r="F152" i="6"/>
  <c r="J152" i="6" s="1"/>
  <c r="F151" i="6"/>
  <c r="J151" i="6" s="1"/>
  <c r="F150" i="6"/>
  <c r="J150" i="6" s="1"/>
  <c r="F149" i="6"/>
  <c r="J149" i="6" s="1"/>
  <c r="J148" i="6"/>
  <c r="F148" i="6"/>
  <c r="F147" i="6"/>
  <c r="J147" i="6" s="1"/>
  <c r="F146" i="6"/>
  <c r="J146" i="6" s="1"/>
  <c r="F145" i="6"/>
  <c r="J145" i="6" s="1"/>
  <c r="F144" i="6"/>
  <c r="J144" i="6" s="1"/>
  <c r="F143" i="6"/>
  <c r="J143" i="6" s="1"/>
  <c r="F142" i="6"/>
  <c r="J142" i="6" s="1"/>
  <c r="F141" i="6"/>
  <c r="J141" i="6" s="1"/>
  <c r="F140" i="6"/>
  <c r="J140" i="6" s="1"/>
  <c r="F139" i="6"/>
  <c r="J139" i="6" s="1"/>
  <c r="F138" i="6"/>
  <c r="J138" i="6" s="1"/>
  <c r="F137" i="6"/>
  <c r="J137" i="6" s="1"/>
  <c r="F136" i="6"/>
  <c r="J136" i="6" s="1"/>
  <c r="F135" i="6"/>
  <c r="J135" i="6" s="1"/>
  <c r="F134" i="6"/>
  <c r="J134" i="6" s="1"/>
  <c r="F133" i="6"/>
  <c r="J133" i="6" s="1"/>
  <c r="F132" i="6"/>
  <c r="J132" i="6" s="1"/>
  <c r="F131" i="6"/>
  <c r="J131" i="6" s="1"/>
  <c r="F130" i="6"/>
  <c r="J130" i="6" s="1"/>
  <c r="F129" i="6"/>
  <c r="J129" i="6" s="1"/>
  <c r="F128" i="6"/>
  <c r="J128" i="6" s="1"/>
  <c r="F127" i="6"/>
  <c r="J127" i="6" s="1"/>
  <c r="F126" i="6"/>
  <c r="J126" i="6" s="1"/>
  <c r="F125" i="6"/>
  <c r="J125" i="6" s="1"/>
  <c r="F124" i="6"/>
  <c r="J124" i="6" s="1"/>
  <c r="F123" i="6"/>
  <c r="J123" i="6" s="1"/>
  <c r="F122" i="6"/>
  <c r="J122" i="6" s="1"/>
  <c r="F121" i="6"/>
  <c r="J121" i="6" s="1"/>
  <c r="F120" i="6"/>
  <c r="J120" i="6" s="1"/>
  <c r="F119" i="6"/>
  <c r="J119" i="6" s="1"/>
  <c r="F118" i="6"/>
  <c r="J118" i="6" s="1"/>
  <c r="F117" i="6"/>
  <c r="J117" i="6" s="1"/>
  <c r="F116" i="6"/>
  <c r="J116" i="6" s="1"/>
  <c r="F115" i="6"/>
  <c r="J115" i="6" s="1"/>
  <c r="F114" i="6"/>
  <c r="J114" i="6" s="1"/>
  <c r="F113" i="6"/>
  <c r="J113" i="6" s="1"/>
  <c r="F112" i="6"/>
  <c r="J112" i="6" s="1"/>
  <c r="F111" i="6"/>
  <c r="J111" i="6" s="1"/>
  <c r="F110" i="6"/>
  <c r="J110" i="6" s="1"/>
  <c r="F109" i="6"/>
  <c r="J109" i="6" s="1"/>
  <c r="J108" i="6"/>
  <c r="F108" i="6"/>
  <c r="F107" i="6"/>
  <c r="J107" i="6" s="1"/>
  <c r="F106" i="6"/>
  <c r="J106" i="6" s="1"/>
  <c r="F105" i="6"/>
  <c r="J105" i="6" s="1"/>
  <c r="F104" i="6"/>
  <c r="J104" i="6" s="1"/>
  <c r="F103" i="6"/>
  <c r="J103" i="6" s="1"/>
  <c r="F102" i="6"/>
  <c r="J102" i="6" s="1"/>
  <c r="F101" i="6"/>
  <c r="J101" i="6" s="1"/>
  <c r="F100" i="6"/>
  <c r="J100" i="6" s="1"/>
  <c r="F99" i="6"/>
  <c r="J99" i="6" s="1"/>
  <c r="F98" i="6"/>
  <c r="J98" i="6" s="1"/>
  <c r="F97" i="6"/>
  <c r="J97" i="6" s="1"/>
  <c r="F96" i="6"/>
  <c r="J96" i="6" s="1"/>
  <c r="F95" i="6"/>
  <c r="J95" i="6" s="1"/>
  <c r="F94" i="6"/>
  <c r="J94" i="6" s="1"/>
  <c r="F93" i="6"/>
  <c r="J93" i="6" s="1"/>
  <c r="J92" i="6"/>
  <c r="F92" i="6"/>
  <c r="F91" i="6"/>
  <c r="J91" i="6" s="1"/>
  <c r="F90" i="6"/>
  <c r="J90" i="6" s="1"/>
  <c r="F89" i="6"/>
  <c r="J89" i="6" s="1"/>
  <c r="F88" i="6"/>
  <c r="J88" i="6" s="1"/>
  <c r="F87" i="6"/>
  <c r="J87" i="6" s="1"/>
  <c r="F86" i="6"/>
  <c r="J86" i="6" s="1"/>
  <c r="F85" i="6"/>
  <c r="J85" i="6" s="1"/>
  <c r="J84" i="6"/>
  <c r="F84" i="6"/>
  <c r="F83" i="6"/>
  <c r="J83" i="6" s="1"/>
  <c r="F82" i="6"/>
  <c r="J82" i="6" s="1"/>
  <c r="F81" i="6"/>
  <c r="J81" i="6" s="1"/>
  <c r="F80" i="6"/>
  <c r="J80" i="6" s="1"/>
  <c r="F79" i="6"/>
  <c r="J79" i="6" s="1"/>
  <c r="F78" i="6"/>
  <c r="J78" i="6" s="1"/>
  <c r="F77" i="6"/>
  <c r="J77" i="6" s="1"/>
  <c r="J76" i="6"/>
  <c r="F76" i="6"/>
  <c r="F75" i="6"/>
  <c r="J75" i="6" s="1"/>
  <c r="F74" i="6"/>
  <c r="J74" i="6" s="1"/>
  <c r="F73" i="6"/>
  <c r="J73" i="6" s="1"/>
  <c r="F72" i="6"/>
  <c r="J72" i="6" s="1"/>
  <c r="F71" i="6"/>
  <c r="J71" i="6" s="1"/>
  <c r="F70" i="6"/>
  <c r="J70" i="6" s="1"/>
  <c r="F69" i="6"/>
  <c r="J69" i="6" s="1"/>
  <c r="J68" i="6"/>
  <c r="F68" i="6"/>
  <c r="F67" i="6"/>
  <c r="J67" i="6" s="1"/>
  <c r="J66" i="6"/>
  <c r="F66" i="6"/>
  <c r="F65" i="6"/>
  <c r="J65" i="6" s="1"/>
  <c r="F64" i="6"/>
  <c r="J64" i="6" s="1"/>
  <c r="F62" i="6"/>
  <c r="J62" i="6" s="1"/>
  <c r="F61" i="6"/>
  <c r="J61" i="6" s="1"/>
  <c r="F60" i="6"/>
  <c r="J60" i="6" s="1"/>
  <c r="F59" i="6"/>
  <c r="J59" i="6" s="1"/>
  <c r="J58" i="6"/>
  <c r="F58" i="6"/>
  <c r="F57" i="6"/>
  <c r="J57" i="6" s="1"/>
  <c r="F56" i="6"/>
  <c r="J56" i="6" s="1"/>
  <c r="F55" i="6"/>
  <c r="J55" i="6" s="1"/>
  <c r="F54" i="6"/>
  <c r="J54" i="6" s="1"/>
  <c r="F53" i="6"/>
  <c r="J53" i="6" s="1"/>
  <c r="F52" i="6"/>
  <c r="J52" i="6" s="1"/>
  <c r="J51" i="6"/>
  <c r="F51" i="6"/>
  <c r="F50" i="6"/>
  <c r="J50" i="6" s="1"/>
  <c r="J49" i="6"/>
  <c r="F49" i="6"/>
  <c r="F48" i="6"/>
  <c r="J48" i="6" s="1"/>
  <c r="F47" i="6"/>
  <c r="J47" i="6" s="1"/>
  <c r="F46" i="6"/>
  <c r="J46" i="6" s="1"/>
  <c r="F45" i="6"/>
  <c r="J45" i="6" s="1"/>
  <c r="F44" i="6"/>
  <c r="J44" i="6" s="1"/>
  <c r="F43" i="6"/>
  <c r="J43" i="6" s="1"/>
  <c r="J42" i="6"/>
  <c r="F42" i="6"/>
  <c r="F41" i="6"/>
  <c r="J41" i="6" s="1"/>
  <c r="F40" i="6"/>
  <c r="J40" i="6" s="1"/>
  <c r="F39" i="6"/>
  <c r="J39" i="6" s="1"/>
  <c r="F38" i="6"/>
  <c r="J38" i="6" s="1"/>
  <c r="F37" i="6"/>
  <c r="J37" i="6" s="1"/>
  <c r="F36" i="6"/>
  <c r="J36" i="6" s="1"/>
  <c r="J35" i="6"/>
  <c r="F35" i="6"/>
  <c r="F34" i="6"/>
  <c r="J34" i="6" s="1"/>
  <c r="J33" i="6"/>
  <c r="F33" i="6"/>
  <c r="F32" i="6"/>
  <c r="J32" i="6" s="1"/>
  <c r="F31" i="6"/>
  <c r="J31" i="6" s="1"/>
  <c r="F30" i="6"/>
  <c r="J30" i="6" s="1"/>
  <c r="F29" i="6"/>
  <c r="J29" i="6" s="1"/>
  <c r="F28" i="6"/>
  <c r="J28" i="6" s="1"/>
  <c r="F27" i="6"/>
  <c r="J27" i="6" s="1"/>
  <c r="J26" i="6"/>
  <c r="F26" i="6"/>
  <c r="F25" i="6"/>
  <c r="J25" i="6" s="1"/>
  <c r="F24" i="6"/>
  <c r="J24" i="6" s="1"/>
  <c r="F23" i="6"/>
  <c r="J23" i="6" s="1"/>
  <c r="F22" i="6"/>
  <c r="J22" i="6" s="1"/>
  <c r="F21" i="6"/>
  <c r="J21" i="6" s="1"/>
  <c r="F20" i="6"/>
  <c r="J20" i="6" s="1"/>
  <c r="J19" i="6"/>
  <c r="F19" i="6"/>
  <c r="F18" i="6"/>
  <c r="J18" i="6" s="1"/>
  <c r="J17" i="6"/>
  <c r="F17" i="6"/>
  <c r="F16" i="6"/>
  <c r="J16" i="6" s="1"/>
  <c r="F15" i="6"/>
  <c r="J15" i="6" s="1"/>
  <c r="F14" i="6"/>
  <c r="J14" i="6" s="1"/>
  <c r="F13" i="6"/>
  <c r="J13" i="6" s="1"/>
  <c r="F12" i="6"/>
  <c r="J12" i="6" s="1"/>
  <c r="F11" i="6"/>
  <c r="J11" i="6" s="1"/>
  <c r="J10" i="6"/>
  <c r="F10" i="6"/>
  <c r="F9" i="6"/>
  <c r="J9" i="6" s="1"/>
  <c r="F8" i="6"/>
  <c r="J8" i="6" s="1"/>
  <c r="F7" i="6"/>
  <c r="J7" i="6" s="1"/>
  <c r="F6" i="6"/>
  <c r="J6" i="6" s="1"/>
  <c r="F5" i="6"/>
  <c r="J5" i="6" s="1"/>
  <c r="F4" i="6"/>
  <c r="J4" i="6" s="1"/>
  <c r="AC141" i="7" l="1"/>
  <c r="AC192" i="7"/>
  <c r="AC197" i="7"/>
  <c r="AC221" i="7"/>
  <c r="AC326" i="7"/>
  <c r="AC337" i="7"/>
  <c r="AC117" i="7"/>
  <c r="AC143" i="7"/>
  <c r="AC267" i="7"/>
  <c r="AC316" i="7"/>
  <c r="AC176" i="7"/>
  <c r="AC133" i="7"/>
  <c r="AC179" i="7"/>
  <c r="AC205" i="7"/>
  <c r="AC242" i="7"/>
  <c r="AC260" i="7"/>
  <c r="AC173" i="7"/>
  <c r="AC216" i="7"/>
  <c r="AC293" i="7"/>
  <c r="AC290" i="7"/>
  <c r="AC72" i="7"/>
  <c r="AC80" i="7"/>
  <c r="AC89" i="7"/>
  <c r="AC120" i="7"/>
  <c r="AC135" i="7"/>
  <c r="AC226" i="7"/>
  <c r="AC246" i="7"/>
  <c r="AC270" i="7"/>
  <c r="AC283" i="7"/>
  <c r="AC335" i="7"/>
  <c r="AC83" i="7"/>
  <c r="AC91" i="7"/>
  <c r="AC99" i="7"/>
  <c r="AC107" i="7"/>
  <c r="AC122" i="7"/>
  <c r="AC139" i="7"/>
  <c r="AC185" i="7"/>
  <c r="AC215" i="7"/>
  <c r="AC268" i="7"/>
  <c r="AC305" i="7"/>
  <c r="AC331" i="7"/>
  <c r="AC310" i="7"/>
  <c r="AC207" i="7"/>
  <c r="AC291" i="7"/>
  <c r="AC341" i="7"/>
  <c r="AC103" i="7"/>
  <c r="AC111" i="7"/>
  <c r="AC142" i="7"/>
  <c r="AC134" i="7"/>
  <c r="AC151" i="7"/>
  <c r="AC155" i="7"/>
  <c r="AC223" i="7"/>
  <c r="AC97" i="7"/>
  <c r="AC169" i="7"/>
  <c r="AC181" i="7"/>
  <c r="AC272" i="7"/>
  <c r="AC281" i="7"/>
  <c r="AC67" i="7"/>
  <c r="J129" i="11"/>
  <c r="Y129" i="11" s="1"/>
  <c r="J372" i="11"/>
  <c r="Y372" i="11" s="1"/>
  <c r="J289" i="11"/>
  <c r="Y289" i="11" s="1"/>
  <c r="K271" i="11"/>
  <c r="J271" i="11"/>
  <c r="K266" i="11"/>
  <c r="W266" i="11" s="1"/>
  <c r="D252" i="11"/>
  <c r="M374" i="11"/>
  <c r="M375" i="11" s="1"/>
  <c r="J273" i="11"/>
  <c r="K270" i="11"/>
  <c r="W270" i="11" s="1"/>
  <c r="K274" i="11"/>
  <c r="W274" i="11" s="1"/>
  <c r="K262" i="11"/>
  <c r="W262" i="11" s="1"/>
  <c r="K251" i="11"/>
  <c r="W251" i="11" s="1"/>
  <c r="W250" i="11"/>
  <c r="K229" i="11"/>
  <c r="W229" i="11" s="1"/>
  <c r="K140" i="11"/>
  <c r="J140" i="11"/>
  <c r="K257" i="11"/>
  <c r="J257" i="11"/>
  <c r="Y257" i="11" s="1"/>
  <c r="K169" i="11"/>
  <c r="J31" i="11"/>
  <c r="J359" i="11"/>
  <c r="D116" i="11"/>
  <c r="H116" i="11" s="1"/>
  <c r="K116" i="11" s="1"/>
  <c r="J221" i="11"/>
  <c r="K189" i="11"/>
  <c r="W189" i="11" s="1"/>
  <c r="K237" i="11"/>
  <c r="W237" i="11" s="1"/>
  <c r="K163" i="11"/>
  <c r="W163" i="11" s="1"/>
  <c r="K91" i="11"/>
  <c r="K314" i="11"/>
  <c r="J131" i="11"/>
  <c r="Y131" i="11" s="1"/>
  <c r="K284" i="11"/>
  <c r="W284" i="11" s="1"/>
  <c r="K233" i="11"/>
  <c r="W233" i="11" s="1"/>
  <c r="J286" i="11"/>
  <c r="D106" i="11"/>
  <c r="H106" i="11" s="1"/>
  <c r="Y14" i="7"/>
  <c r="F19" i="7"/>
  <c r="J21" i="7"/>
  <c r="F22" i="7"/>
  <c r="Y23" i="7"/>
  <c r="I24" i="7"/>
  <c r="F24" i="7"/>
  <c r="H24" i="7" s="1"/>
  <c r="W24" i="7" s="1"/>
  <c r="P27" i="7"/>
  <c r="P29" i="7"/>
  <c r="J30" i="7"/>
  <c r="F31" i="7"/>
  <c r="J35" i="7"/>
  <c r="X41" i="7"/>
  <c r="P50" i="7"/>
  <c r="P54" i="7"/>
  <c r="K55" i="7"/>
  <c r="Y63" i="7"/>
  <c r="Y66" i="7"/>
  <c r="Y69" i="7"/>
  <c r="J71" i="7"/>
  <c r="E73" i="7"/>
  <c r="Y73" i="7"/>
  <c r="K75" i="7"/>
  <c r="D76" i="7"/>
  <c r="P76" i="7"/>
  <c r="J77" i="7"/>
  <c r="G81" i="7"/>
  <c r="M89" i="7"/>
  <c r="H91" i="7"/>
  <c r="X93" i="7"/>
  <c r="E93" i="7"/>
  <c r="P95" i="7"/>
  <c r="Y121" i="7"/>
  <c r="G63" i="7"/>
  <c r="F69" i="7"/>
  <c r="F77" i="7"/>
  <c r="Y97" i="7"/>
  <c r="M97" i="7"/>
  <c r="I100" i="7"/>
  <c r="X100" i="7"/>
  <c r="E100" i="7"/>
  <c r="F100" i="7"/>
  <c r="F14" i="7"/>
  <c r="F39" i="7"/>
  <c r="E42" i="7"/>
  <c r="M45" i="7"/>
  <c r="K60" i="7"/>
  <c r="D63" i="7"/>
  <c r="J73" i="7"/>
  <c r="E78" i="7"/>
  <c r="F78" i="7"/>
  <c r="P79" i="7"/>
  <c r="I81" i="7"/>
  <c r="I94" i="7"/>
  <c r="X104" i="7"/>
  <c r="F104" i="7"/>
  <c r="G104" i="7"/>
  <c r="I111" i="7"/>
  <c r="E14" i="7"/>
  <c r="J14" i="7"/>
  <c r="Y15" i="7"/>
  <c r="K18" i="7"/>
  <c r="P19" i="7"/>
  <c r="M22" i="7"/>
  <c r="J23" i="7"/>
  <c r="Y25" i="7"/>
  <c r="J27" i="7"/>
  <c r="K36" i="7"/>
  <c r="M38" i="7"/>
  <c r="G39" i="7"/>
  <c r="D41" i="7"/>
  <c r="J42" i="7"/>
  <c r="X42" i="7"/>
  <c r="E46" i="7"/>
  <c r="M47" i="7"/>
  <c r="P55" i="7"/>
  <c r="G56" i="7"/>
  <c r="J56" i="7"/>
  <c r="M57" i="7"/>
  <c r="E58" i="7"/>
  <c r="Y61" i="7"/>
  <c r="M62" i="7"/>
  <c r="K63" i="7"/>
  <c r="P64" i="7"/>
  <c r="M65" i="7"/>
  <c r="X66" i="7"/>
  <c r="F67" i="7"/>
  <c r="M68" i="7"/>
  <c r="X69" i="7"/>
  <c r="P71" i="7"/>
  <c r="Y72" i="7"/>
  <c r="F73" i="7"/>
  <c r="G78" i="7"/>
  <c r="X78" i="7"/>
  <c r="Y79" i="7"/>
  <c r="J81" i="7"/>
  <c r="P83" i="7"/>
  <c r="P89" i="7"/>
  <c r="I93" i="7"/>
  <c r="F95" i="7"/>
  <c r="G95" i="7"/>
  <c r="E95" i="7"/>
  <c r="M96" i="7"/>
  <c r="G98" i="7"/>
  <c r="Y101" i="7"/>
  <c r="P110" i="7"/>
  <c r="Y118" i="7"/>
  <c r="K8" i="7"/>
  <c r="K16" i="7"/>
  <c r="E18" i="7"/>
  <c r="K25" i="7"/>
  <c r="Y31" i="7"/>
  <c r="J39" i="7"/>
  <c r="E41" i="7"/>
  <c r="K42" i="7"/>
  <c r="J46" i="7"/>
  <c r="X46" i="7"/>
  <c r="K56" i="7"/>
  <c r="P57" i="7"/>
  <c r="J58" i="7"/>
  <c r="G59" i="7"/>
  <c r="F61" i="7"/>
  <c r="P62" i="7"/>
  <c r="D64" i="7"/>
  <c r="Y64" i="7"/>
  <c r="P65" i="7"/>
  <c r="I72" i="7"/>
  <c r="K76" i="7"/>
  <c r="J78" i="7"/>
  <c r="AC78" i="7" s="1"/>
  <c r="H83" i="7"/>
  <c r="W83" i="7" s="1"/>
  <c r="I92" i="7"/>
  <c r="X92" i="7"/>
  <c r="E92" i="7"/>
  <c r="F92" i="7"/>
  <c r="X101" i="7"/>
  <c r="E101" i="7"/>
  <c r="D101" i="7"/>
  <c r="AC101" i="7" s="1"/>
  <c r="E105" i="7"/>
  <c r="D105" i="7"/>
  <c r="AC105" i="7" s="1"/>
  <c r="P106" i="7"/>
  <c r="Y109" i="7"/>
  <c r="I112" i="7"/>
  <c r="X112" i="7"/>
  <c r="F112" i="7"/>
  <c r="E112" i="7"/>
  <c r="P115" i="7"/>
  <c r="F21" i="7"/>
  <c r="Y26" i="7"/>
  <c r="F35" i="7"/>
  <c r="F41" i="7"/>
  <c r="Y41" i="7"/>
  <c r="P49" i="7"/>
  <c r="P53" i="7"/>
  <c r="Y55" i="7"/>
  <c r="Y71" i="7"/>
  <c r="F74" i="7"/>
  <c r="G75" i="7"/>
  <c r="Y77" i="7"/>
  <c r="P81" i="7"/>
  <c r="X109" i="7"/>
  <c r="F109" i="7"/>
  <c r="D113" i="7"/>
  <c r="AC113" i="7" s="1"/>
  <c r="E113" i="7"/>
  <c r="X119" i="7"/>
  <c r="D119" i="7"/>
  <c r="AC119" i="7" s="1"/>
  <c r="C373" i="7"/>
  <c r="C374" i="7" s="1"/>
  <c r="I385" i="7" s="1"/>
  <c r="P18" i="7"/>
  <c r="Y24" i="7"/>
  <c r="Y28" i="7"/>
  <c r="I30" i="7"/>
  <c r="M34" i="7"/>
  <c r="G35" i="7"/>
  <c r="F40" i="7"/>
  <c r="P46" i="7"/>
  <c r="F47" i="7"/>
  <c r="M48" i="7"/>
  <c r="D49" i="7"/>
  <c r="Y49" i="7"/>
  <c r="M50" i="7"/>
  <c r="M52" i="7"/>
  <c r="D53" i="7"/>
  <c r="Y53" i="7"/>
  <c r="M54" i="7"/>
  <c r="F57" i="7"/>
  <c r="P58" i="7"/>
  <c r="K59" i="7"/>
  <c r="Y60" i="7"/>
  <c r="K64" i="7"/>
  <c r="F65" i="7"/>
  <c r="D71" i="7"/>
  <c r="M72" i="7"/>
  <c r="J74" i="7"/>
  <c r="AC74" i="7" s="1"/>
  <c r="P82" i="7"/>
  <c r="G82" i="7"/>
  <c r="G84" i="7"/>
  <c r="I89" i="7"/>
  <c r="P91" i="7"/>
  <c r="F93" i="7"/>
  <c r="Y93" i="7"/>
  <c r="X96" i="7"/>
  <c r="E96" i="7"/>
  <c r="P111" i="7"/>
  <c r="G113" i="7"/>
  <c r="X113" i="7"/>
  <c r="G115" i="7"/>
  <c r="P117" i="7"/>
  <c r="X85" i="7"/>
  <c r="X87" i="7"/>
  <c r="X89" i="7"/>
  <c r="Y90" i="7"/>
  <c r="I91" i="7"/>
  <c r="Y92" i="7"/>
  <c r="G94" i="7"/>
  <c r="X97" i="7"/>
  <c r="Y100" i="7"/>
  <c r="I103" i="7"/>
  <c r="Y104" i="7"/>
  <c r="G106" i="7"/>
  <c r="I107" i="7"/>
  <c r="G108" i="7"/>
  <c r="Y113" i="7"/>
  <c r="P114" i="7"/>
  <c r="G117" i="7"/>
  <c r="D125" i="7"/>
  <c r="AC125" i="7" s="1"/>
  <c r="P126" i="7"/>
  <c r="F127" i="7"/>
  <c r="F130" i="7"/>
  <c r="Y130" i="7"/>
  <c r="P131" i="7"/>
  <c r="E133" i="7"/>
  <c r="Y133" i="7"/>
  <c r="M134" i="7"/>
  <c r="E135" i="7"/>
  <c r="Y142" i="7"/>
  <c r="I150" i="7"/>
  <c r="Y152" i="7"/>
  <c r="M158" i="7"/>
  <c r="Y165" i="7"/>
  <c r="G166" i="7"/>
  <c r="I167" i="7"/>
  <c r="M169" i="7"/>
  <c r="P175" i="7"/>
  <c r="I176" i="7"/>
  <c r="Y182" i="7"/>
  <c r="P186" i="7"/>
  <c r="G191" i="7"/>
  <c r="K202" i="7"/>
  <c r="D203" i="7"/>
  <c r="Y203" i="7"/>
  <c r="J210" i="7"/>
  <c r="Y212" i="7"/>
  <c r="K214" i="7"/>
  <c r="J230" i="7"/>
  <c r="X231" i="7"/>
  <c r="G231" i="7"/>
  <c r="I236" i="7"/>
  <c r="E251" i="7"/>
  <c r="X251" i="7"/>
  <c r="Y260" i="7"/>
  <c r="M260" i="7"/>
  <c r="X262" i="7"/>
  <c r="F262" i="7"/>
  <c r="D262" i="7"/>
  <c r="AC262" i="7" s="1"/>
  <c r="P274" i="7"/>
  <c r="I274" i="7"/>
  <c r="F286" i="7"/>
  <c r="D286" i="7"/>
  <c r="AC286" i="7" s="1"/>
  <c r="D297" i="7"/>
  <c r="J297" i="7"/>
  <c r="X297" i="7"/>
  <c r="E297" i="7"/>
  <c r="F297" i="7"/>
  <c r="D301" i="7"/>
  <c r="J301" i="7"/>
  <c r="P306" i="7"/>
  <c r="E325" i="7"/>
  <c r="D325" i="7"/>
  <c r="X325" i="7"/>
  <c r="K325" i="7"/>
  <c r="J325" i="7"/>
  <c r="D338" i="7"/>
  <c r="J338" i="7"/>
  <c r="X338" i="7"/>
  <c r="E338" i="7"/>
  <c r="G354" i="7"/>
  <c r="X354" i="7"/>
  <c r="F354" i="7"/>
  <c r="I372" i="7"/>
  <c r="E372" i="7"/>
  <c r="I146" i="7"/>
  <c r="P150" i="7"/>
  <c r="P153" i="7"/>
  <c r="G155" i="7"/>
  <c r="P158" i="7"/>
  <c r="G165" i="7"/>
  <c r="M167" i="7"/>
  <c r="P169" i="7"/>
  <c r="D174" i="7"/>
  <c r="AC174" i="7" s="1"/>
  <c r="Y174" i="7"/>
  <c r="P176" i="7"/>
  <c r="I181" i="7"/>
  <c r="M183" i="7"/>
  <c r="G185" i="7"/>
  <c r="P201" i="7"/>
  <c r="K206" i="7"/>
  <c r="F212" i="7"/>
  <c r="D212" i="7"/>
  <c r="I215" i="7"/>
  <c r="E215" i="7"/>
  <c r="X215" i="7"/>
  <c r="P217" i="7"/>
  <c r="P218" i="7"/>
  <c r="F229" i="7"/>
  <c r="D239" i="7"/>
  <c r="AC239" i="7" s="1"/>
  <c r="X239" i="7"/>
  <c r="I242" i="7"/>
  <c r="I248" i="7"/>
  <c r="I250" i="7"/>
  <c r="D273" i="7"/>
  <c r="AC273" i="7" s="1"/>
  <c r="X273" i="7"/>
  <c r="F273" i="7"/>
  <c r="I310" i="7"/>
  <c r="K310" i="7"/>
  <c r="Y329" i="7"/>
  <c r="M329" i="7"/>
  <c r="F125" i="7"/>
  <c r="X130" i="7"/>
  <c r="X133" i="7"/>
  <c r="G142" i="7"/>
  <c r="G154" i="7"/>
  <c r="F202" i="7"/>
  <c r="G203" i="7"/>
  <c r="F220" i="7"/>
  <c r="D220" i="7"/>
  <c r="X220" i="7"/>
  <c r="J232" i="7"/>
  <c r="E232" i="7"/>
  <c r="D233" i="7"/>
  <c r="X233" i="7"/>
  <c r="E233" i="7"/>
  <c r="P105" i="7"/>
  <c r="X135" i="7"/>
  <c r="M141" i="7"/>
  <c r="P146" i="7"/>
  <c r="I151" i="7"/>
  <c r="F163" i="7"/>
  <c r="I165" i="7"/>
  <c r="X174" i="7"/>
  <c r="M178" i="7"/>
  <c r="D183" i="7"/>
  <c r="AC183" i="7" s="1"/>
  <c r="D189" i="7"/>
  <c r="AC189" i="7" s="1"/>
  <c r="M190" i="7"/>
  <c r="E193" i="7"/>
  <c r="X193" i="7"/>
  <c r="I203" i="7"/>
  <c r="G206" i="7"/>
  <c r="Y209" i="7"/>
  <c r="M209" i="7"/>
  <c r="P210" i="7"/>
  <c r="K211" i="7"/>
  <c r="D213" i="7"/>
  <c r="X213" i="7"/>
  <c r="E220" i="7"/>
  <c r="J220" i="7"/>
  <c r="X227" i="7"/>
  <c r="G227" i="7"/>
  <c r="K231" i="7"/>
  <c r="J233" i="7"/>
  <c r="Y246" i="7"/>
  <c r="M246" i="7"/>
  <c r="D256" i="7"/>
  <c r="AC256" i="7" s="1"/>
  <c r="X256" i="7"/>
  <c r="F256" i="7"/>
  <c r="I260" i="7"/>
  <c r="F288" i="7"/>
  <c r="I288" i="7"/>
  <c r="Y305" i="7"/>
  <c r="M305" i="7"/>
  <c r="J328" i="7"/>
  <c r="AC328" i="7" s="1"/>
  <c r="K328" i="7"/>
  <c r="K332" i="7"/>
  <c r="X332" i="7"/>
  <c r="G332" i="7"/>
  <c r="E332" i="7"/>
  <c r="D87" i="7"/>
  <c r="AC87" i="7" s="1"/>
  <c r="P93" i="7"/>
  <c r="P101" i="7"/>
  <c r="E103" i="7"/>
  <c r="X103" i="7"/>
  <c r="Y105" i="7"/>
  <c r="G107" i="7"/>
  <c r="X107" i="7"/>
  <c r="P108" i="7"/>
  <c r="Y112" i="7"/>
  <c r="E114" i="7"/>
  <c r="Y115" i="7"/>
  <c r="Y123" i="7"/>
  <c r="X126" i="7"/>
  <c r="P127" i="7"/>
  <c r="G128" i="7"/>
  <c r="H128" i="7" s="1"/>
  <c r="W128" i="7" s="1"/>
  <c r="X128" i="7"/>
  <c r="Y129" i="7"/>
  <c r="I130" i="7"/>
  <c r="P141" i="7"/>
  <c r="I144" i="7"/>
  <c r="Y146" i="7"/>
  <c r="P147" i="7"/>
  <c r="P148" i="7"/>
  <c r="X149" i="7"/>
  <c r="M152" i="7"/>
  <c r="G153" i="7"/>
  <c r="P154" i="7"/>
  <c r="P161" i="7"/>
  <c r="P164" i="7"/>
  <c r="M165" i="7"/>
  <c r="F166" i="7"/>
  <c r="H166" i="7" s="1"/>
  <c r="X166" i="7"/>
  <c r="P177" i="7"/>
  <c r="P178" i="7"/>
  <c r="X179" i="7"/>
  <c r="P184" i="7"/>
  <c r="I185" i="7"/>
  <c r="P190" i="7"/>
  <c r="J193" i="7"/>
  <c r="AC193" i="7" s="1"/>
  <c r="E196" i="7"/>
  <c r="Y196" i="7"/>
  <c r="P197" i="7"/>
  <c r="K198" i="7"/>
  <c r="Y199" i="7"/>
  <c r="D204" i="7"/>
  <c r="AC204" i="7" s="1"/>
  <c r="K207" i="7"/>
  <c r="F213" i="7"/>
  <c r="J213" i="7"/>
  <c r="I220" i="7"/>
  <c r="M225" i="7"/>
  <c r="I227" i="7"/>
  <c r="K227" i="7"/>
  <c r="F232" i="7"/>
  <c r="X232" i="7"/>
  <c r="K235" i="7"/>
  <c r="I240" i="7"/>
  <c r="E256" i="7"/>
  <c r="X257" i="7"/>
  <c r="Y138" i="7"/>
  <c r="P139" i="7"/>
  <c r="Y154" i="7"/>
  <c r="K201" i="7"/>
  <c r="J201" i="7"/>
  <c r="AC201" i="7" s="1"/>
  <c r="Y206" i="7"/>
  <c r="M206" i="7"/>
  <c r="I217" i="7"/>
  <c r="J217" i="7"/>
  <c r="AC217" i="7" s="1"/>
  <c r="Y223" i="7"/>
  <c r="M223" i="7"/>
  <c r="F247" i="7"/>
  <c r="G247" i="7"/>
  <c r="D247" i="7"/>
  <c r="AC247" i="7" s="1"/>
  <c r="D249" i="7"/>
  <c r="X249" i="7"/>
  <c r="E249" i="7"/>
  <c r="D264" i="7"/>
  <c r="AC264" i="7" s="1"/>
  <c r="E264" i="7"/>
  <c r="I319" i="7"/>
  <c r="K319" i="7"/>
  <c r="G159" i="7"/>
  <c r="G167" i="7"/>
  <c r="M174" i="7"/>
  <c r="G183" i="7"/>
  <c r="K194" i="7"/>
  <c r="J196" i="7"/>
  <c r="AC196" i="7" s="1"/>
  <c r="E199" i="7"/>
  <c r="K199" i="7"/>
  <c r="M200" i="7"/>
  <c r="K205" i="7"/>
  <c r="P211" i="7"/>
  <c r="D214" i="7"/>
  <c r="I216" i="7"/>
  <c r="F224" i="7"/>
  <c r="D237" i="7"/>
  <c r="AC237" i="7" s="1"/>
  <c r="X237" i="7"/>
  <c r="E237" i="7"/>
  <c r="Y241" i="7"/>
  <c r="M241" i="7"/>
  <c r="P242" i="7"/>
  <c r="E247" i="7"/>
  <c r="F264" i="7"/>
  <c r="X264" i="7"/>
  <c r="G287" i="7"/>
  <c r="I287" i="7"/>
  <c r="J307" i="7"/>
  <c r="AC307" i="7" s="1"/>
  <c r="K307" i="7"/>
  <c r="I96" i="7"/>
  <c r="G109" i="7"/>
  <c r="P113" i="7"/>
  <c r="M126" i="7"/>
  <c r="D130" i="7"/>
  <c r="AC130" i="7" s="1"/>
  <c r="P130" i="7"/>
  <c r="M131" i="7"/>
  <c r="P135" i="7"/>
  <c r="F138" i="7"/>
  <c r="D144" i="7"/>
  <c r="AC144" i="7" s="1"/>
  <c r="F151" i="7"/>
  <c r="P156" i="7"/>
  <c r="I157" i="7"/>
  <c r="Y162" i="7"/>
  <c r="P163" i="7"/>
  <c r="G164" i="7"/>
  <c r="X164" i="7"/>
  <c r="X168" i="7"/>
  <c r="D170" i="7"/>
  <c r="AC170" i="7" s="1"/>
  <c r="X170" i="7"/>
  <c r="Y171" i="7"/>
  <c r="P174" i="7"/>
  <c r="F180" i="7"/>
  <c r="X183" i="7"/>
  <c r="F187" i="7"/>
  <c r="Y187" i="7"/>
  <c r="P189" i="7"/>
  <c r="Y195" i="7"/>
  <c r="X196" i="7"/>
  <c r="G199" i="7"/>
  <c r="E205" i="7"/>
  <c r="X205" i="7"/>
  <c r="D210" i="7"/>
  <c r="AC210" i="7" s="1"/>
  <c r="J214" i="7"/>
  <c r="P215" i="7"/>
  <c r="K218" i="7"/>
  <c r="P220" i="7"/>
  <c r="K229" i="7"/>
  <c r="Y231" i="7"/>
  <c r="I246" i="7"/>
  <c r="X247" i="7"/>
  <c r="Y262" i="7"/>
  <c r="I264" i="7"/>
  <c r="G282" i="7"/>
  <c r="D282" i="7"/>
  <c r="X283" i="7"/>
  <c r="G283" i="7"/>
  <c r="E283" i="7"/>
  <c r="G345" i="7"/>
  <c r="F345" i="7"/>
  <c r="Y211" i="7"/>
  <c r="P212" i="7"/>
  <c r="Y214" i="7"/>
  <c r="P216" i="7"/>
  <c r="Y219" i="7"/>
  <c r="P226" i="7"/>
  <c r="Y229" i="7"/>
  <c r="P230" i="7"/>
  <c r="J231" i="7"/>
  <c r="AC231" i="7" s="1"/>
  <c r="P238" i="7"/>
  <c r="G243" i="7"/>
  <c r="Y265" i="7"/>
  <c r="Y268" i="7"/>
  <c r="P270" i="7"/>
  <c r="G271" i="7"/>
  <c r="G277" i="7"/>
  <c r="P280" i="7"/>
  <c r="P283" i="7"/>
  <c r="P288" i="7"/>
  <c r="E293" i="7"/>
  <c r="P295" i="7"/>
  <c r="Y298" i="7"/>
  <c r="K301" i="7"/>
  <c r="X307" i="7"/>
  <c r="Y311" i="7"/>
  <c r="F312" i="7"/>
  <c r="G319" i="7"/>
  <c r="Y320" i="7"/>
  <c r="D324" i="7"/>
  <c r="AC324" i="7" s="1"/>
  <c r="Y324" i="7"/>
  <c r="X328" i="7"/>
  <c r="F329" i="7"/>
  <c r="Y330" i="7"/>
  <c r="Y334" i="7"/>
  <c r="E336" i="7"/>
  <c r="K338" i="7"/>
  <c r="Y341" i="7"/>
  <c r="G344" i="7"/>
  <c r="F353" i="7"/>
  <c r="G362" i="7"/>
  <c r="Y222" i="7"/>
  <c r="Y235" i="7"/>
  <c r="Y238" i="7"/>
  <c r="P244" i="7"/>
  <c r="P247" i="7"/>
  <c r="G251" i="7"/>
  <c r="P256" i="7"/>
  <c r="P257" i="7"/>
  <c r="Y273" i="7"/>
  <c r="Y283" i="7"/>
  <c r="Y287" i="7"/>
  <c r="Y291" i="7"/>
  <c r="F296" i="7"/>
  <c r="M299" i="7"/>
  <c r="M303" i="7"/>
  <c r="Y306" i="7"/>
  <c r="Y314" i="7"/>
  <c r="G315" i="7"/>
  <c r="Y317" i="7"/>
  <c r="K321" i="7"/>
  <c r="Y327" i="7"/>
  <c r="P331" i="7"/>
  <c r="P335" i="7"/>
  <c r="G336" i="7"/>
  <c r="Y336" i="7"/>
  <c r="P342" i="7"/>
  <c r="P350" i="7"/>
  <c r="P360" i="7"/>
  <c r="P361" i="7"/>
  <c r="F314" i="7"/>
  <c r="G324" i="7"/>
  <c r="H324" i="7" s="1"/>
  <c r="G327" i="7"/>
  <c r="P224" i="7"/>
  <c r="F226" i="7"/>
  <c r="F230" i="7"/>
  <c r="Y232" i="7"/>
  <c r="P233" i="7"/>
  <c r="F234" i="7"/>
  <c r="G249" i="7"/>
  <c r="Y251" i="7"/>
  <c r="Y257" i="7"/>
  <c r="P261" i="7"/>
  <c r="P271" i="7"/>
  <c r="I272" i="7"/>
  <c r="G278" i="7"/>
  <c r="P281" i="7"/>
  <c r="Y284" i="7"/>
  <c r="E287" i="7"/>
  <c r="E291" i="7"/>
  <c r="P293" i="7"/>
  <c r="G294" i="7"/>
  <c r="K298" i="7"/>
  <c r="J302" i="7"/>
  <c r="AC302" i="7" s="1"/>
  <c r="P303" i="7"/>
  <c r="G309" i="7"/>
  <c r="K309" i="7"/>
  <c r="G311" i="7"/>
  <c r="D314" i="7"/>
  <c r="AC314" i="7" s="1"/>
  <c r="E317" i="7"/>
  <c r="K317" i="7"/>
  <c r="K324" i="7"/>
  <c r="E326" i="7"/>
  <c r="X330" i="7"/>
  <c r="Y335" i="7"/>
  <c r="J336" i="7"/>
  <c r="AC336" i="7" s="1"/>
  <c r="P362" i="7"/>
  <c r="P363" i="7"/>
  <c r="X368" i="7"/>
  <c r="G286" i="7"/>
  <c r="K302" i="7"/>
  <c r="X309" i="7"/>
  <c r="Y213" i="7"/>
  <c r="Y215" i="7"/>
  <c r="Y220" i="7"/>
  <c r="P221" i="7"/>
  <c r="Y224" i="7"/>
  <c r="G226" i="7"/>
  <c r="Y227" i="7"/>
  <c r="P228" i="7"/>
  <c r="D230" i="7"/>
  <c r="AC230" i="7" s="1"/>
  <c r="Y239" i="7"/>
  <c r="E243" i="7"/>
  <c r="Y249" i="7"/>
  <c r="P252" i="7"/>
  <c r="G260" i="7"/>
  <c r="F270" i="7"/>
  <c r="F277" i="7"/>
  <c r="P279" i="7"/>
  <c r="Y281" i="7"/>
  <c r="X284" i="7"/>
  <c r="Y285" i="7"/>
  <c r="Y289" i="7"/>
  <c r="Y296" i="7"/>
  <c r="M298" i="7"/>
  <c r="M306" i="7"/>
  <c r="J309" i="7"/>
  <c r="AC309" i="7" s="1"/>
  <c r="J315" i="7"/>
  <c r="AC315" i="7" s="1"/>
  <c r="P316" i="7"/>
  <c r="Y319" i="7"/>
  <c r="J322" i="7"/>
  <c r="F323" i="7"/>
  <c r="M324" i="7"/>
  <c r="K327" i="7"/>
  <c r="Y328" i="7"/>
  <c r="P329" i="7"/>
  <c r="P332" i="7"/>
  <c r="P333" i="7"/>
  <c r="M336" i="7"/>
  <c r="F339" i="7"/>
  <c r="M341" i="7"/>
  <c r="P346" i="7"/>
  <c r="X349" i="7"/>
  <c r="P365" i="7"/>
  <c r="F367" i="7"/>
  <c r="G368" i="7"/>
  <c r="F369" i="7"/>
  <c r="X370" i="7"/>
  <c r="P268" i="7"/>
  <c r="Y282" i="7"/>
  <c r="Y290" i="7"/>
  <c r="Y301" i="7"/>
  <c r="Y325" i="7"/>
  <c r="P326" i="7"/>
  <c r="Y332" i="7"/>
  <c r="P341" i="7"/>
  <c r="P347" i="7"/>
  <c r="E354" i="7"/>
  <c r="P366" i="7"/>
  <c r="E349" i="7"/>
  <c r="D349" i="7"/>
  <c r="M25" i="7"/>
  <c r="M32" i="7"/>
  <c r="Y32" i="7"/>
  <c r="M39" i="7"/>
  <c r="M74" i="7"/>
  <c r="Y74" i="7"/>
  <c r="M77" i="7"/>
  <c r="M83" i="7"/>
  <c r="Y83" i="7"/>
  <c r="M84" i="7"/>
  <c r="M85" i="7"/>
  <c r="Y85" i="7"/>
  <c r="M87" i="7"/>
  <c r="Y87" i="7"/>
  <c r="M90" i="7"/>
  <c r="M95" i="7"/>
  <c r="Y95" i="7"/>
  <c r="M108" i="7"/>
  <c r="M122" i="7"/>
  <c r="M125" i="7"/>
  <c r="Y125" i="7"/>
  <c r="M142" i="7"/>
  <c r="M154" i="7"/>
  <c r="M156" i="7"/>
  <c r="Y156" i="7"/>
  <c r="M166" i="7"/>
  <c r="M189" i="7"/>
  <c r="Y189" i="7"/>
  <c r="M202" i="7"/>
  <c r="Y202" i="7"/>
  <c r="M204" i="7"/>
  <c r="M219" i="7"/>
  <c r="M221" i="7"/>
  <c r="M227" i="7"/>
  <c r="M235" i="7"/>
  <c r="M247" i="7"/>
  <c r="Y247" i="7"/>
  <c r="M249" i="7"/>
  <c r="M268" i="7"/>
  <c r="M277" i="7"/>
  <c r="Y277" i="7"/>
  <c r="M283" i="7"/>
  <c r="M290" i="7"/>
  <c r="M292" i="7"/>
  <c r="M313" i="7"/>
  <c r="M342" i="7"/>
  <c r="E342" i="7" s="1"/>
  <c r="M347" i="7"/>
  <c r="M36" i="7"/>
  <c r="Y36" i="7"/>
  <c r="M40" i="7"/>
  <c r="Y40" i="7"/>
  <c r="M51" i="7"/>
  <c r="Y51" i="7"/>
  <c r="M75" i="7"/>
  <c r="Y75" i="7"/>
  <c r="M81" i="7"/>
  <c r="Y81" i="7"/>
  <c r="M110" i="7"/>
  <c r="Y110" i="7"/>
  <c r="M114" i="7"/>
  <c r="Y114" i="7"/>
  <c r="M139" i="7"/>
  <c r="Y139" i="7"/>
  <c r="M153" i="7"/>
  <c r="Y153" i="7"/>
  <c r="M157" i="7"/>
  <c r="Y157" i="7"/>
  <c r="M163" i="7"/>
  <c r="Y163" i="7"/>
  <c r="M173" i="7"/>
  <c r="Y173" i="7"/>
  <c r="M177" i="7"/>
  <c r="Y177" i="7"/>
  <c r="M193" i="7"/>
  <c r="Y193" i="7"/>
  <c r="M237" i="7"/>
  <c r="Y237" i="7"/>
  <c r="M240" i="7"/>
  <c r="Y240" i="7"/>
  <c r="M256" i="7"/>
  <c r="Y256" i="7"/>
  <c r="M263" i="7"/>
  <c r="Y263" i="7"/>
  <c r="M271" i="7"/>
  <c r="Y271" i="7"/>
  <c r="M286" i="7"/>
  <c r="Y286" i="7"/>
  <c r="M296" i="7"/>
  <c r="M302" i="7"/>
  <c r="Y302" i="7"/>
  <c r="M323" i="7"/>
  <c r="Y323" i="7"/>
  <c r="M368" i="7"/>
  <c r="M19" i="7"/>
  <c r="Y19" i="7"/>
  <c r="M21" i="7"/>
  <c r="Y21" i="7"/>
  <c r="M27" i="7"/>
  <c r="Y27" i="7"/>
  <c r="M33" i="7"/>
  <c r="Y33" i="7"/>
  <c r="M44" i="7"/>
  <c r="Y44" i="7"/>
  <c r="M88" i="7"/>
  <c r="Y88" i="7"/>
  <c r="M128" i="7"/>
  <c r="Y128" i="7"/>
  <c r="M180" i="7"/>
  <c r="Y180" i="7"/>
  <c r="M198" i="7"/>
  <c r="Y198" i="7"/>
  <c r="M203" i="7"/>
  <c r="M248" i="7"/>
  <c r="Y248" i="7"/>
  <c r="M266" i="7"/>
  <c r="Y266" i="7"/>
  <c r="M284" i="7"/>
  <c r="M309" i="7"/>
  <c r="Y309" i="7"/>
  <c r="M331" i="7"/>
  <c r="Y331" i="7"/>
  <c r="M338" i="7"/>
  <c r="Y338" i="7"/>
  <c r="M352" i="7"/>
  <c r="M363" i="7"/>
  <c r="M369" i="7"/>
  <c r="M8" i="7"/>
  <c r="Y8" i="7"/>
  <c r="M11" i="7"/>
  <c r="Y11" i="7"/>
  <c r="M13" i="7"/>
  <c r="Y13" i="7"/>
  <c r="M23" i="7"/>
  <c r="M26" i="7"/>
  <c r="M29" i="7"/>
  <c r="Y29" i="7"/>
  <c r="M31" i="7"/>
  <c r="M42" i="7"/>
  <c r="Y42" i="7"/>
  <c r="M76" i="7"/>
  <c r="M80" i="7"/>
  <c r="M86" i="7"/>
  <c r="Y86" i="7"/>
  <c r="M94" i="7"/>
  <c r="Y94" i="7"/>
  <c r="M106" i="7"/>
  <c r="Y106" i="7"/>
  <c r="M116" i="7"/>
  <c r="Y116" i="7"/>
  <c r="M132" i="7"/>
  <c r="Y132" i="7"/>
  <c r="M140" i="7"/>
  <c r="Y140" i="7"/>
  <c r="M144" i="7"/>
  <c r="Y144" i="7"/>
  <c r="M147" i="7"/>
  <c r="Y147" i="7"/>
  <c r="M148" i="7"/>
  <c r="Y148" i="7"/>
  <c r="M151" i="7"/>
  <c r="Y151" i="7"/>
  <c r="M175" i="7"/>
  <c r="M179" i="7"/>
  <c r="M182" i="7"/>
  <c r="M192" i="7"/>
  <c r="M210" i="7"/>
  <c r="Y210" i="7"/>
  <c r="M213" i="7"/>
  <c r="M242" i="7"/>
  <c r="Y242" i="7"/>
  <c r="M243" i="7"/>
  <c r="M258" i="7"/>
  <c r="Y258" i="7"/>
  <c r="M267" i="7"/>
  <c r="M270" i="7"/>
  <c r="M273" i="7"/>
  <c r="M278" i="7"/>
  <c r="Y278" i="7"/>
  <c r="M279" i="7"/>
  <c r="M288" i="7"/>
  <c r="M312" i="7"/>
  <c r="M316" i="7"/>
  <c r="Y316" i="7"/>
  <c r="M332" i="7"/>
  <c r="M335" i="7"/>
  <c r="M339" i="7"/>
  <c r="Y339" i="7"/>
  <c r="M344" i="7"/>
  <c r="D344" i="7" s="1"/>
  <c r="M353" i="7"/>
  <c r="D353" i="7" s="1"/>
  <c r="M371" i="7"/>
  <c r="M10" i="7"/>
  <c r="M16" i="7"/>
  <c r="Y16" i="7"/>
  <c r="M18" i="7"/>
  <c r="M46" i="7"/>
  <c r="Y46" i="7"/>
  <c r="M61" i="7"/>
  <c r="M70" i="7"/>
  <c r="M82" i="7"/>
  <c r="Y82" i="7"/>
  <c r="W91" i="7"/>
  <c r="M98" i="7"/>
  <c r="Y98" i="7"/>
  <c r="M102" i="7"/>
  <c r="Y102" i="7"/>
  <c r="M109" i="7"/>
  <c r="M113" i="7"/>
  <c r="M119" i="7"/>
  <c r="Y119" i="7"/>
  <c r="M124" i="7"/>
  <c r="Y124" i="7"/>
  <c r="M136" i="7"/>
  <c r="Y136" i="7"/>
  <c r="M138" i="7"/>
  <c r="M143" i="7"/>
  <c r="M159" i="7"/>
  <c r="Y159" i="7"/>
  <c r="M160" i="7"/>
  <c r="Y160" i="7"/>
  <c r="M162" i="7"/>
  <c r="M170" i="7"/>
  <c r="M181" i="7"/>
  <c r="Y181" i="7"/>
  <c r="M184" i="7"/>
  <c r="Y184" i="7"/>
  <c r="M194" i="7"/>
  <c r="Y194" i="7"/>
  <c r="M199" i="7"/>
  <c r="M208" i="7"/>
  <c r="M211" i="7"/>
  <c r="M229" i="7"/>
  <c r="M231" i="7"/>
  <c r="M236" i="7"/>
  <c r="M245" i="7"/>
  <c r="M259" i="7"/>
  <c r="M262" i="7"/>
  <c r="M269" i="7"/>
  <c r="Y269" i="7"/>
  <c r="M272" i="7"/>
  <c r="Y272" i="7"/>
  <c r="M282" i="7"/>
  <c r="M291" i="7"/>
  <c r="M293" i="7"/>
  <c r="Y293" i="7"/>
  <c r="M294" i="7"/>
  <c r="Y294" i="7"/>
  <c r="M301" i="7"/>
  <c r="M327" i="7"/>
  <c r="M330" i="7"/>
  <c r="M358" i="7"/>
  <c r="E358" i="7" s="1"/>
  <c r="M17" i="7"/>
  <c r="Y17" i="7"/>
  <c r="M30" i="7"/>
  <c r="Y30" i="7"/>
  <c r="M37" i="7"/>
  <c r="Y37" i="7"/>
  <c r="M43" i="7"/>
  <c r="Y43" i="7"/>
  <c r="H89" i="7"/>
  <c r="M111" i="7"/>
  <c r="Y111" i="7"/>
  <c r="M137" i="7"/>
  <c r="Y137" i="7"/>
  <c r="M161" i="7"/>
  <c r="Y161" i="7"/>
  <c r="M164" i="7"/>
  <c r="Y164" i="7"/>
  <c r="M172" i="7"/>
  <c r="Y172" i="7"/>
  <c r="M205" i="7"/>
  <c r="Y205" i="7"/>
  <c r="M250" i="7"/>
  <c r="Y250" i="7"/>
  <c r="M252" i="7"/>
  <c r="Y252" i="7"/>
  <c r="M255" i="7"/>
  <c r="Y255" i="7"/>
  <c r="M261" i="7"/>
  <c r="Y261" i="7"/>
  <c r="M321" i="7"/>
  <c r="Y321" i="7"/>
  <c r="M326" i="7"/>
  <c r="Y326" i="7"/>
  <c r="M333" i="7"/>
  <c r="M337" i="7"/>
  <c r="M340" i="7"/>
  <c r="M345" i="7"/>
  <c r="D345" i="7" s="1"/>
  <c r="M350" i="7"/>
  <c r="E350" i="7" s="1"/>
  <c r="M356" i="7"/>
  <c r="M9" i="7"/>
  <c r="Y9" i="7"/>
  <c r="M35" i="7"/>
  <c r="Y35" i="7"/>
  <c r="M59" i="7"/>
  <c r="Y59" i="7"/>
  <c r="M67" i="7"/>
  <c r="H85" i="7"/>
  <c r="W85" i="7" s="1"/>
  <c r="H87" i="7"/>
  <c r="M103" i="7"/>
  <c r="Y103" i="7"/>
  <c r="M107" i="7"/>
  <c r="Y107" i="7"/>
  <c r="M117" i="7"/>
  <c r="Y117" i="7"/>
  <c r="M127" i="7"/>
  <c r="Y127" i="7"/>
  <c r="M133" i="7"/>
  <c r="M145" i="7"/>
  <c r="Y145" i="7"/>
  <c r="M146" i="7"/>
  <c r="M150" i="7"/>
  <c r="M168" i="7"/>
  <c r="Y168" i="7"/>
  <c r="M185" i="7"/>
  <c r="Y185" i="7"/>
  <c r="M186" i="7"/>
  <c r="M217" i="7"/>
  <c r="Y217" i="7"/>
  <c r="M233" i="7"/>
  <c r="Y233" i="7"/>
  <c r="M253" i="7"/>
  <c r="Y253" i="7"/>
  <c r="M264" i="7"/>
  <c r="Y264" i="7"/>
  <c r="M275" i="7"/>
  <c r="Y275" i="7"/>
  <c r="M297" i="7"/>
  <c r="Y297" i="7"/>
  <c r="M300" i="7"/>
  <c r="Y300" i="7"/>
  <c r="M307" i="7"/>
  <c r="Y307" i="7"/>
  <c r="M310" i="7"/>
  <c r="Y310" i="7"/>
  <c r="M318" i="7"/>
  <c r="Y318" i="7"/>
  <c r="M322" i="7"/>
  <c r="Y322" i="7"/>
  <c r="M355" i="7"/>
  <c r="D355" i="7" s="1"/>
  <c r="M360" i="7"/>
  <c r="M367" i="7"/>
  <c r="M12" i="7"/>
  <c r="Y12" i="7"/>
  <c r="M78" i="7"/>
  <c r="Y78" i="7"/>
  <c r="M91" i="7"/>
  <c r="Y91" i="7"/>
  <c r="M99" i="7"/>
  <c r="Y99" i="7"/>
  <c r="M120" i="7"/>
  <c r="Y120" i="7"/>
  <c r="M149" i="7"/>
  <c r="Y149" i="7"/>
  <c r="M155" i="7"/>
  <c r="Y155" i="7"/>
  <c r="M171" i="7"/>
  <c r="M176" i="7"/>
  <c r="Y176" i="7"/>
  <c r="M188" i="7"/>
  <c r="Y188" i="7"/>
  <c r="M191" i="7"/>
  <c r="M197" i="7"/>
  <c r="Y197" i="7"/>
  <c r="M201" i="7"/>
  <c r="Y201" i="7"/>
  <c r="M212" i="7"/>
  <c r="M214" i="7"/>
  <c r="M218" i="7"/>
  <c r="Y218" i="7"/>
  <c r="M224" i="7"/>
  <c r="M226" i="7"/>
  <c r="Y226" i="7"/>
  <c r="M230" i="7"/>
  <c r="M234" i="7"/>
  <c r="Y234" i="7"/>
  <c r="M244" i="7"/>
  <c r="Y244" i="7"/>
  <c r="M257" i="7"/>
  <c r="M274" i="7"/>
  <c r="M276" i="7"/>
  <c r="Y276" i="7"/>
  <c r="M280" i="7"/>
  <c r="M304" i="7"/>
  <c r="Y304" i="7"/>
  <c r="M308" i="7"/>
  <c r="Y308" i="7"/>
  <c r="M311" i="7"/>
  <c r="M315" i="7"/>
  <c r="Y315" i="7"/>
  <c r="M319" i="7"/>
  <c r="M334" i="7"/>
  <c r="M343" i="7"/>
  <c r="D343" i="7" s="1"/>
  <c r="M348" i="7"/>
  <c r="E348" i="7" s="1"/>
  <c r="M351" i="7"/>
  <c r="M357" i="7"/>
  <c r="E357" i="7" s="1"/>
  <c r="M361" i="7"/>
  <c r="D361" i="7" s="1"/>
  <c r="M362" i="7"/>
  <c r="D362" i="7" s="1"/>
  <c r="M366" i="7"/>
  <c r="E366" i="7" s="1"/>
  <c r="W271" i="11"/>
  <c r="Y271" i="11"/>
  <c r="W296" i="11"/>
  <c r="Y296" i="11"/>
  <c r="W364" i="11"/>
  <c r="Y364" i="11"/>
  <c r="W368" i="11"/>
  <c r="Y368" i="11"/>
  <c r="D100" i="11"/>
  <c r="E100" i="11"/>
  <c r="D122" i="11"/>
  <c r="E122" i="11"/>
  <c r="D337" i="11"/>
  <c r="E337" i="11"/>
  <c r="D94" i="11"/>
  <c r="E94" i="11"/>
  <c r="E341" i="11"/>
  <c r="D341" i="11"/>
  <c r="E216" i="11"/>
  <c r="D216" i="11"/>
  <c r="E260" i="11"/>
  <c r="D260" i="11"/>
  <c r="H260" i="11" s="1"/>
  <c r="E299" i="11"/>
  <c r="D299" i="11"/>
  <c r="E345" i="11"/>
  <c r="D345" i="11"/>
  <c r="D118" i="11"/>
  <c r="E118" i="11"/>
  <c r="W95" i="11"/>
  <c r="Y95" i="11"/>
  <c r="E188" i="11"/>
  <c r="D188" i="11"/>
  <c r="E220" i="11"/>
  <c r="D220" i="11"/>
  <c r="D26" i="11"/>
  <c r="E26" i="11"/>
  <c r="E124" i="11"/>
  <c r="D124" i="11"/>
  <c r="H124" i="11" s="1"/>
  <c r="K124" i="11" s="1"/>
  <c r="D283" i="11"/>
  <c r="E283" i="11"/>
  <c r="E329" i="11"/>
  <c r="D329" i="11"/>
  <c r="D28" i="11"/>
  <c r="E28" i="11"/>
  <c r="E333" i="11"/>
  <c r="D333" i="11"/>
  <c r="H333" i="11" s="1"/>
  <c r="K333" i="11" s="1"/>
  <c r="D214" i="11"/>
  <c r="E214" i="11"/>
  <c r="D256" i="11"/>
  <c r="E256" i="11"/>
  <c r="E226" i="11"/>
  <c r="D226" i="11"/>
  <c r="W136" i="11"/>
  <c r="Y136" i="11"/>
  <c r="W133" i="11"/>
  <c r="Y133" i="11"/>
  <c r="W357" i="11"/>
  <c r="Y357" i="11"/>
  <c r="K166" i="11"/>
  <c r="D132" i="11"/>
  <c r="E132" i="11"/>
  <c r="E291" i="11"/>
  <c r="D291" i="11"/>
  <c r="D303" i="11"/>
  <c r="E303" i="11"/>
  <c r="D38" i="11"/>
  <c r="E38" i="11"/>
  <c r="D192" i="11"/>
  <c r="E192" i="11"/>
  <c r="D224" i="11"/>
  <c r="E224" i="11"/>
  <c r="D44" i="11"/>
  <c r="E44" i="11"/>
  <c r="E98" i="11"/>
  <c r="D98" i="11"/>
  <c r="D331" i="11"/>
  <c r="E331" i="11"/>
  <c r="E311" i="11"/>
  <c r="D311" i="11"/>
  <c r="D88" i="11"/>
  <c r="E88" i="11"/>
  <c r="E285" i="11"/>
  <c r="D285" i="11"/>
  <c r="W203" i="11"/>
  <c r="Y203" i="11"/>
  <c r="W31" i="11"/>
  <c r="Y31" i="11"/>
  <c r="K123" i="11"/>
  <c r="W123" i="11" s="1"/>
  <c r="E84" i="11"/>
  <c r="H84" i="11" s="1"/>
  <c r="E96" i="11"/>
  <c r="D96" i="11"/>
  <c r="D126" i="11"/>
  <c r="E126" i="11"/>
  <c r="E196" i="11"/>
  <c r="D196" i="11"/>
  <c r="E228" i="11"/>
  <c r="D228" i="11"/>
  <c r="D24" i="11"/>
  <c r="E24" i="11"/>
  <c r="D315" i="11"/>
  <c r="E315" i="11"/>
  <c r="E295" i="11"/>
  <c r="D295" i="11"/>
  <c r="E40" i="11"/>
  <c r="D40" i="11"/>
  <c r="E102" i="11"/>
  <c r="D102" i="11"/>
  <c r="E190" i="11"/>
  <c r="D190" i="11"/>
  <c r="E222" i="11"/>
  <c r="D222" i="11"/>
  <c r="E202" i="11"/>
  <c r="D202" i="11"/>
  <c r="D234" i="11"/>
  <c r="E234" i="11"/>
  <c r="W269" i="11"/>
  <c r="Y269" i="11"/>
  <c r="K93" i="11"/>
  <c r="W93" i="11" s="1"/>
  <c r="W166" i="11"/>
  <c r="E36" i="11"/>
  <c r="D36" i="11"/>
  <c r="D34" i="11"/>
  <c r="E34" i="11"/>
  <c r="D323" i="11"/>
  <c r="E323" i="11"/>
  <c r="D335" i="11"/>
  <c r="E335" i="11"/>
  <c r="E110" i="11"/>
  <c r="D110" i="11"/>
  <c r="D232" i="11"/>
  <c r="E232" i="11"/>
  <c r="E130" i="11"/>
  <c r="D130" i="11"/>
  <c r="E281" i="11"/>
  <c r="D281" i="11"/>
  <c r="E343" i="11"/>
  <c r="D343" i="11"/>
  <c r="E42" i="11"/>
  <c r="D42" i="11"/>
  <c r="D120" i="11"/>
  <c r="E120" i="11"/>
  <c r="D317" i="11"/>
  <c r="E317" i="11"/>
  <c r="W273" i="11"/>
  <c r="Y273" i="11"/>
  <c r="W257" i="11"/>
  <c r="W359" i="11"/>
  <c r="Y359" i="11"/>
  <c r="W371" i="11"/>
  <c r="Y371" i="11"/>
  <c r="E321" i="11"/>
  <c r="D321" i="11"/>
  <c r="E128" i="11"/>
  <c r="D128" i="11"/>
  <c r="E293" i="11"/>
  <c r="D293" i="11"/>
  <c r="E204" i="11"/>
  <c r="D204" i="11"/>
  <c r="E236" i="11"/>
  <c r="D236" i="11"/>
  <c r="E82" i="11"/>
  <c r="D82" i="11"/>
  <c r="D347" i="11"/>
  <c r="E347" i="11"/>
  <c r="E327" i="11"/>
  <c r="D327" i="11"/>
  <c r="E134" i="11"/>
  <c r="D134" i="11"/>
  <c r="D198" i="11"/>
  <c r="E198" i="11"/>
  <c r="E230" i="11"/>
  <c r="D230" i="11"/>
  <c r="D210" i="11"/>
  <c r="E210" i="11"/>
  <c r="E248" i="11"/>
  <c r="D248" i="11"/>
  <c r="W221" i="11"/>
  <c r="Y221" i="11"/>
  <c r="W369" i="11"/>
  <c r="Y369" i="11"/>
  <c r="J43" i="11"/>
  <c r="Y43" i="11" s="1"/>
  <c r="D319" i="11"/>
  <c r="H319" i="11" s="1"/>
  <c r="J319" i="11" s="1"/>
  <c r="Y319" i="11" s="1"/>
  <c r="D339" i="11"/>
  <c r="H339" i="11" s="1"/>
  <c r="D90" i="11"/>
  <c r="E90" i="11"/>
  <c r="D305" i="11"/>
  <c r="E305" i="11"/>
  <c r="E112" i="11"/>
  <c r="D112" i="11"/>
  <c r="D309" i="11"/>
  <c r="E309" i="11"/>
  <c r="D208" i="11"/>
  <c r="H208" i="11" s="1"/>
  <c r="K208" i="11" s="1"/>
  <c r="E208" i="11"/>
  <c r="E244" i="11"/>
  <c r="D244" i="11"/>
  <c r="E108" i="11"/>
  <c r="D108" i="11"/>
  <c r="E313" i="11"/>
  <c r="D313" i="11"/>
  <c r="D30" i="11"/>
  <c r="E30" i="11"/>
  <c r="W177" i="11"/>
  <c r="Y177" i="11"/>
  <c r="W140" i="11"/>
  <c r="Y140" i="11"/>
  <c r="D307" i="11"/>
  <c r="E307" i="11"/>
  <c r="D32" i="11"/>
  <c r="E32" i="11"/>
  <c r="E325" i="11"/>
  <c r="D325" i="11"/>
  <c r="E212" i="11"/>
  <c r="D212" i="11"/>
  <c r="D92" i="11"/>
  <c r="E92" i="11"/>
  <c r="E114" i="11"/>
  <c r="D114" i="11"/>
  <c r="E297" i="11"/>
  <c r="D297" i="11"/>
  <c r="D86" i="11"/>
  <c r="E86" i="11"/>
  <c r="E104" i="11"/>
  <c r="D104" i="11"/>
  <c r="D301" i="11"/>
  <c r="H301" i="11" s="1"/>
  <c r="J301" i="11" s="1"/>
  <c r="Y301" i="11" s="1"/>
  <c r="E301" i="11"/>
  <c r="E206" i="11"/>
  <c r="D206" i="11"/>
  <c r="E240" i="11"/>
  <c r="D240" i="11"/>
  <c r="E186" i="11"/>
  <c r="D186" i="11"/>
  <c r="D218" i="11"/>
  <c r="H218" i="11" s="1"/>
  <c r="K218" i="11" s="1"/>
  <c r="E218" i="11"/>
  <c r="D264" i="11"/>
  <c r="E264" i="11"/>
  <c r="W360" i="11"/>
  <c r="W346" i="11"/>
  <c r="J361" i="11"/>
  <c r="W314" i="11"/>
  <c r="W35" i="11"/>
  <c r="W143" i="11"/>
  <c r="K275" i="11"/>
  <c r="W275" i="11" s="1"/>
  <c r="W280" i="11"/>
  <c r="J287" i="11"/>
  <c r="W312" i="11"/>
  <c r="W267" i="11"/>
  <c r="J183" i="11"/>
  <c r="Y183" i="11" s="1"/>
  <c r="W99" i="11"/>
  <c r="K155" i="11"/>
  <c r="W155" i="11" s="1"/>
  <c r="J241" i="11"/>
  <c r="K279" i="11"/>
  <c r="W279" i="11" s="1"/>
  <c r="K302" i="11"/>
  <c r="W302" i="11" s="1"/>
  <c r="K146" i="11"/>
  <c r="W146" i="11" s="1"/>
  <c r="K151" i="11"/>
  <c r="W151" i="11" s="1"/>
  <c r="W29" i="11"/>
  <c r="W336" i="11"/>
  <c r="W117" i="11"/>
  <c r="W174" i="11"/>
  <c r="W181" i="11"/>
  <c r="W365" i="11"/>
  <c r="W182" i="11"/>
  <c r="W37" i="11"/>
  <c r="W289" i="11"/>
  <c r="W41" i="11"/>
  <c r="W310" i="11"/>
  <c r="W304" i="11"/>
  <c r="W370" i="11"/>
  <c r="W33" i="11"/>
  <c r="W91" i="11"/>
  <c r="W180" i="11"/>
  <c r="W300" i="11"/>
  <c r="W121" i="11"/>
  <c r="W131" i="11"/>
  <c r="K340" i="11"/>
  <c r="J340" i="11"/>
  <c r="Y340" i="11" s="1"/>
  <c r="K290" i="11"/>
  <c r="J290" i="11"/>
  <c r="Y290" i="11" s="1"/>
  <c r="H194" i="11"/>
  <c r="J194" i="11" s="1"/>
  <c r="Y194" i="11" s="1"/>
  <c r="W246" i="11"/>
  <c r="W139" i="11"/>
  <c r="W334" i="11"/>
  <c r="K254" i="11"/>
  <c r="W254" i="11" s="1"/>
  <c r="W201" i="11"/>
  <c r="W150" i="11"/>
  <c r="W147" i="11"/>
  <c r="W354" i="11"/>
  <c r="W187" i="11"/>
  <c r="W261" i="11"/>
  <c r="W103" i="11"/>
  <c r="W298" i="11"/>
  <c r="W358" i="11"/>
  <c r="W292" i="11"/>
  <c r="W109" i="11"/>
  <c r="W372" i="11"/>
  <c r="W129" i="11"/>
  <c r="J156" i="11"/>
  <c r="Y156" i="11" s="1"/>
  <c r="K156" i="11"/>
  <c r="K308" i="11"/>
  <c r="J308" i="11"/>
  <c r="H200" i="11"/>
  <c r="J200" i="11" s="1"/>
  <c r="Y200" i="11" s="1"/>
  <c r="W111" i="11"/>
  <c r="W207" i="11"/>
  <c r="W169" i="11"/>
  <c r="W25" i="11"/>
  <c r="W125" i="11"/>
  <c r="K320" i="11"/>
  <c r="J320" i="11"/>
  <c r="Y320" i="11" s="1"/>
  <c r="K276" i="11"/>
  <c r="J276" i="11"/>
  <c r="Y276" i="11" s="1"/>
  <c r="K87" i="11"/>
  <c r="J87" i="11"/>
  <c r="Y87" i="11" s="1"/>
  <c r="K144" i="11"/>
  <c r="J144" i="11"/>
  <c r="Y144" i="11" s="1"/>
  <c r="K223" i="11"/>
  <c r="J223" i="11"/>
  <c r="Y223" i="11" s="1"/>
  <c r="K326" i="11"/>
  <c r="J326" i="11"/>
  <c r="Y326" i="11" s="1"/>
  <c r="K184" i="11"/>
  <c r="J184" i="11"/>
  <c r="Y184" i="11" s="1"/>
  <c r="K353" i="11"/>
  <c r="J353" i="11"/>
  <c r="Y353" i="11" s="1"/>
  <c r="J119" i="11"/>
  <c r="Y119" i="11" s="1"/>
  <c r="K119" i="11"/>
  <c r="K245" i="11"/>
  <c r="J245" i="11"/>
  <c r="Y245" i="11" s="1"/>
  <c r="K152" i="11"/>
  <c r="J152" i="11"/>
  <c r="Y152" i="11" s="1"/>
  <c r="J231" i="11"/>
  <c r="Y231" i="11" s="1"/>
  <c r="K231" i="11"/>
  <c r="J316" i="11"/>
  <c r="Y316" i="11" s="1"/>
  <c r="K316" i="11"/>
  <c r="K324" i="11"/>
  <c r="J324" i="11"/>
  <c r="Y324" i="11" s="1"/>
  <c r="J159" i="11"/>
  <c r="Y159" i="11" s="1"/>
  <c r="K159" i="11"/>
  <c r="K170" i="11"/>
  <c r="J170" i="11"/>
  <c r="Y170" i="11" s="1"/>
  <c r="J141" i="11"/>
  <c r="Y141" i="11" s="1"/>
  <c r="K141" i="11"/>
  <c r="J22" i="11"/>
  <c r="Y22" i="11" s="1"/>
  <c r="K22" i="11"/>
  <c r="K97" i="11"/>
  <c r="J97" i="11"/>
  <c r="Y97" i="11" s="1"/>
  <c r="J235" i="11"/>
  <c r="Y235" i="11" s="1"/>
  <c r="K235" i="11"/>
  <c r="K306" i="11"/>
  <c r="J306" i="11"/>
  <c r="Y306" i="11" s="1"/>
  <c r="J154" i="11"/>
  <c r="Y154" i="11" s="1"/>
  <c r="K154" i="11"/>
  <c r="K332" i="11"/>
  <c r="J332" i="11"/>
  <c r="Y332" i="11" s="1"/>
  <c r="J39" i="11"/>
  <c r="Y39" i="11" s="1"/>
  <c r="K39" i="11"/>
  <c r="J239" i="11"/>
  <c r="Y239" i="11" s="1"/>
  <c r="K239" i="11"/>
  <c r="K367" i="11"/>
  <c r="J367" i="11"/>
  <c r="Y367" i="11" s="1"/>
  <c r="J211" i="11"/>
  <c r="Y211" i="11" s="1"/>
  <c r="K211" i="11"/>
  <c r="J238" i="11"/>
  <c r="Y238" i="11" s="1"/>
  <c r="K238" i="11"/>
  <c r="J338" i="11"/>
  <c r="Y338" i="11" s="1"/>
  <c r="K338" i="11"/>
  <c r="J168" i="11"/>
  <c r="Y168" i="11" s="1"/>
  <c r="K168" i="11"/>
  <c r="K149" i="11"/>
  <c r="J149" i="11"/>
  <c r="Y149" i="11" s="1"/>
  <c r="J160" i="11"/>
  <c r="Y160" i="11" s="1"/>
  <c r="K160" i="11"/>
  <c r="J173" i="11"/>
  <c r="Y173" i="11" s="1"/>
  <c r="K173" i="11"/>
  <c r="K142" i="11"/>
  <c r="J142" i="11"/>
  <c r="Y142" i="11" s="1"/>
  <c r="K243" i="11"/>
  <c r="J243" i="11"/>
  <c r="Y243" i="11" s="1"/>
  <c r="J179" i="11"/>
  <c r="Y179" i="11" s="1"/>
  <c r="K179" i="11"/>
  <c r="K351" i="11"/>
  <c r="J351" i="11"/>
  <c r="Y351" i="11" s="1"/>
  <c r="K258" i="11"/>
  <c r="W258" i="11" s="1"/>
  <c r="J145" i="11"/>
  <c r="Y145" i="11" s="1"/>
  <c r="K145" i="11"/>
  <c r="J135" i="11"/>
  <c r="Y135" i="11" s="1"/>
  <c r="K135" i="11"/>
  <c r="K101" i="11"/>
  <c r="J101" i="11"/>
  <c r="Y101" i="11" s="1"/>
  <c r="K158" i="11"/>
  <c r="J158" i="11"/>
  <c r="Y158" i="11" s="1"/>
  <c r="K247" i="11"/>
  <c r="J247" i="11"/>
  <c r="Y247" i="11" s="1"/>
  <c r="J138" i="11"/>
  <c r="Y138" i="11" s="1"/>
  <c r="K138" i="11"/>
  <c r="J253" i="11"/>
  <c r="Y253" i="11" s="1"/>
  <c r="K253" i="11"/>
  <c r="J157" i="11"/>
  <c r="Y157" i="11" s="1"/>
  <c r="K157" i="11"/>
  <c r="K171" i="11"/>
  <c r="J171" i="11"/>
  <c r="Y171" i="11" s="1"/>
  <c r="J165" i="11"/>
  <c r="Y165" i="11" s="1"/>
  <c r="K165" i="11"/>
  <c r="K349" i="11"/>
  <c r="J349" i="11"/>
  <c r="Y349" i="11" s="1"/>
  <c r="K153" i="11"/>
  <c r="J153" i="11"/>
  <c r="Y153" i="11" s="1"/>
  <c r="H252" i="11"/>
  <c r="J83" i="11"/>
  <c r="Y83" i="11" s="1"/>
  <c r="K83" i="11"/>
  <c r="J191" i="11"/>
  <c r="Y191" i="11" s="1"/>
  <c r="K191" i="11"/>
  <c r="J259" i="11"/>
  <c r="Y259" i="11" s="1"/>
  <c r="K259" i="11"/>
  <c r="K342" i="11"/>
  <c r="J342" i="11"/>
  <c r="Y342" i="11" s="1"/>
  <c r="J227" i="11"/>
  <c r="Y227" i="11" s="1"/>
  <c r="K227" i="11"/>
  <c r="K219" i="11"/>
  <c r="J219" i="11"/>
  <c r="Y219" i="11" s="1"/>
  <c r="J162" i="11"/>
  <c r="Y162" i="11" s="1"/>
  <c r="K162" i="11"/>
  <c r="J113" i="11"/>
  <c r="Y113" i="11" s="1"/>
  <c r="K113" i="11"/>
  <c r="K167" i="11"/>
  <c r="J167" i="11"/>
  <c r="Y167" i="11" s="1"/>
  <c r="J255" i="11"/>
  <c r="Y255" i="11" s="1"/>
  <c r="K255" i="11"/>
  <c r="J137" i="11"/>
  <c r="Y137" i="11" s="1"/>
  <c r="K137" i="11"/>
  <c r="J148" i="11"/>
  <c r="Y148" i="11" s="1"/>
  <c r="K148" i="11"/>
  <c r="K194" i="11"/>
  <c r="W194" i="11" s="1"/>
  <c r="K199" i="11"/>
  <c r="J199" i="11"/>
  <c r="Y199" i="11" s="1"/>
  <c r="K362" i="11"/>
  <c r="J362" i="11"/>
  <c r="Y362" i="11" s="1"/>
  <c r="Q5" i="12"/>
  <c r="S7" i="9" s="1"/>
  <c r="K85" i="11"/>
  <c r="J85" i="11"/>
  <c r="Y85" i="11" s="1"/>
  <c r="K209" i="11"/>
  <c r="J209" i="11"/>
  <c r="Y209" i="11" s="1"/>
  <c r="J322" i="11"/>
  <c r="Y322" i="11" s="1"/>
  <c r="K322" i="11"/>
  <c r="K355" i="11"/>
  <c r="J355" i="11"/>
  <c r="Y355" i="11" s="1"/>
  <c r="J249" i="11"/>
  <c r="Y249" i="11" s="1"/>
  <c r="K249" i="11"/>
  <c r="K344" i="11"/>
  <c r="J344" i="11"/>
  <c r="Y344" i="11" s="1"/>
  <c r="K161" i="11"/>
  <c r="J161" i="11"/>
  <c r="Y161" i="11" s="1"/>
  <c r="K265" i="11"/>
  <c r="J265" i="11"/>
  <c r="Y265" i="11" s="1"/>
  <c r="J272" i="11"/>
  <c r="Y272" i="11" s="1"/>
  <c r="K272" i="11"/>
  <c r="K268" i="11"/>
  <c r="J268" i="11"/>
  <c r="Y268" i="11" s="1"/>
  <c r="J185" i="11"/>
  <c r="Y185" i="11" s="1"/>
  <c r="K185" i="11"/>
  <c r="K363" i="11"/>
  <c r="J363" i="11"/>
  <c r="Y363" i="11" s="1"/>
  <c r="J105" i="11"/>
  <c r="Y105" i="11" s="1"/>
  <c r="K105" i="11"/>
  <c r="J277" i="11"/>
  <c r="K277" i="11"/>
  <c r="K348" i="11"/>
  <c r="J348" i="11"/>
  <c r="Y348" i="11" s="1"/>
  <c r="J23" i="11"/>
  <c r="Y23" i="11" s="1"/>
  <c r="K23" i="11"/>
  <c r="K215" i="11"/>
  <c r="J215" i="11"/>
  <c r="Y215" i="11" s="1"/>
  <c r="J213" i="11"/>
  <c r="K213" i="11"/>
  <c r="K225" i="11"/>
  <c r="J225" i="11"/>
  <c r="Y225" i="11" s="1"/>
  <c r="K127" i="11"/>
  <c r="J127" i="11"/>
  <c r="Y127" i="11" s="1"/>
  <c r="K217" i="11"/>
  <c r="J217" i="11"/>
  <c r="Y217" i="11" s="1"/>
  <c r="K288" i="11"/>
  <c r="J288" i="11"/>
  <c r="Y288" i="11" s="1"/>
  <c r="J164" i="11"/>
  <c r="Y164" i="11" s="1"/>
  <c r="K164" i="11"/>
  <c r="K107" i="11"/>
  <c r="J107" i="11"/>
  <c r="Y107" i="11" s="1"/>
  <c r="W8" i="11"/>
  <c r="K242" i="11"/>
  <c r="J242" i="11"/>
  <c r="Y242" i="11" s="1"/>
  <c r="J89" i="11"/>
  <c r="Y89" i="11" s="1"/>
  <c r="K89" i="11"/>
  <c r="K27" i="11"/>
  <c r="J27" i="11"/>
  <c r="Y27" i="11" s="1"/>
  <c r="K172" i="11"/>
  <c r="J172" i="11"/>
  <c r="Y172" i="11" s="1"/>
  <c r="J318" i="11"/>
  <c r="Y318" i="11" s="1"/>
  <c r="K318" i="11"/>
  <c r="G291" i="7"/>
  <c r="F292" i="7"/>
  <c r="G326" i="7"/>
  <c r="P368" i="7"/>
  <c r="F293" i="7"/>
  <c r="P302" i="7"/>
  <c r="P321" i="7"/>
  <c r="P339" i="7"/>
  <c r="E362" i="7"/>
  <c r="F308" i="7"/>
  <c r="P324" i="7"/>
  <c r="F325" i="7"/>
  <c r="P328" i="7"/>
  <c r="F290" i="7"/>
  <c r="P299" i="7"/>
  <c r="F335" i="7"/>
  <c r="P356" i="7"/>
  <c r="G290" i="7"/>
  <c r="P319" i="7"/>
  <c r="F322" i="7"/>
  <c r="F331" i="7"/>
  <c r="P348" i="7"/>
  <c r="P352" i="7"/>
  <c r="F294" i="7"/>
  <c r="P287" i="7"/>
  <c r="G313" i="7"/>
  <c r="P353" i="7"/>
  <c r="P298" i="7"/>
  <c r="E370" i="7"/>
  <c r="H190" i="7"/>
  <c r="P202" i="7"/>
  <c r="P235" i="7"/>
  <c r="G103" i="7"/>
  <c r="H103" i="7" s="1"/>
  <c r="W103" i="7" s="1"/>
  <c r="H105" i="7"/>
  <c r="P107" i="7"/>
  <c r="I108" i="7"/>
  <c r="I109" i="7"/>
  <c r="G110" i="7"/>
  <c r="I120" i="7"/>
  <c r="I121" i="7"/>
  <c r="I127" i="7"/>
  <c r="I129" i="7"/>
  <c r="H130" i="7"/>
  <c r="W130" i="7" s="1"/>
  <c r="H144" i="7"/>
  <c r="W144" i="7" s="1"/>
  <c r="G156" i="7"/>
  <c r="I161" i="7"/>
  <c r="H164" i="7"/>
  <c r="W164" i="7" s="1"/>
  <c r="G194" i="7"/>
  <c r="G198" i="7"/>
  <c r="P219" i="7"/>
  <c r="F236" i="7"/>
  <c r="P251" i="7"/>
  <c r="F255" i="7"/>
  <c r="G268" i="7"/>
  <c r="P278" i="7"/>
  <c r="I110" i="7"/>
  <c r="G112" i="7"/>
  <c r="G119" i="7"/>
  <c r="I125" i="7"/>
  <c r="G136" i="7"/>
  <c r="H141" i="7"/>
  <c r="W141" i="7" s="1"/>
  <c r="G157" i="7"/>
  <c r="H183" i="7"/>
  <c r="G202" i="7"/>
  <c r="F216" i="7"/>
  <c r="F237" i="7"/>
  <c r="P263" i="7"/>
  <c r="P267" i="7"/>
  <c r="F271" i="7"/>
  <c r="H271" i="7" s="1"/>
  <c r="F280" i="7"/>
  <c r="H107" i="7"/>
  <c r="W107" i="7" s="1"/>
  <c r="H109" i="7"/>
  <c r="P206" i="7"/>
  <c r="G100" i="7"/>
  <c r="P109" i="7"/>
  <c r="I114" i="7"/>
  <c r="G123" i="7"/>
  <c r="I152" i="7"/>
  <c r="I156" i="7"/>
  <c r="F208" i="7"/>
  <c r="F233" i="7"/>
  <c r="G234" i="7"/>
  <c r="H247" i="7"/>
  <c r="P259" i="7"/>
  <c r="F263" i="7"/>
  <c r="H263" i="7" s="1"/>
  <c r="H111" i="7"/>
  <c r="W111" i="7" s="1"/>
  <c r="H113" i="7"/>
  <c r="W113" i="7" s="1"/>
  <c r="P116" i="7"/>
  <c r="I136" i="7"/>
  <c r="P151" i="7"/>
  <c r="I162" i="7"/>
  <c r="I166" i="7"/>
  <c r="H179" i="7"/>
  <c r="H187" i="7"/>
  <c r="P191" i="7"/>
  <c r="P195" i="7"/>
  <c r="F206" i="7"/>
  <c r="G218" i="7"/>
  <c r="G222" i="7"/>
  <c r="G250" i="7"/>
  <c r="G261" i="7"/>
  <c r="G265" i="7"/>
  <c r="P272" i="7"/>
  <c r="I123" i="7"/>
  <c r="I126" i="7"/>
  <c r="G129" i="7"/>
  <c r="I143" i="7"/>
  <c r="G163" i="7"/>
  <c r="G175" i="7"/>
  <c r="G274" i="7"/>
  <c r="P103" i="7"/>
  <c r="I105" i="7"/>
  <c r="G121" i="7"/>
  <c r="G151" i="7"/>
  <c r="I163" i="7"/>
  <c r="P207" i="7"/>
  <c r="P223" i="7"/>
  <c r="F228" i="7"/>
  <c r="G230" i="7"/>
  <c r="P243" i="7"/>
  <c r="H255" i="7"/>
  <c r="W255" i="7" s="1"/>
  <c r="G266" i="7"/>
  <c r="P99" i="7"/>
  <c r="H99" i="7"/>
  <c r="W99" i="7" s="1"/>
  <c r="I8" i="7"/>
  <c r="F8" i="7"/>
  <c r="G10" i="7"/>
  <c r="X11" i="7"/>
  <c r="E11" i="7"/>
  <c r="G14" i="7"/>
  <c r="H14" i="7" s="1"/>
  <c r="F18" i="7"/>
  <c r="J19" i="7"/>
  <c r="I19" i="7"/>
  <c r="F20" i="7"/>
  <c r="H20" i="7" s="1"/>
  <c r="J20" i="7"/>
  <c r="K23" i="7"/>
  <c r="J28" i="7"/>
  <c r="F28" i="7"/>
  <c r="G30" i="7"/>
  <c r="H40" i="7"/>
  <c r="W40" i="7" s="1"/>
  <c r="G9" i="7"/>
  <c r="K9" i="7"/>
  <c r="I10" i="7"/>
  <c r="F12" i="7"/>
  <c r="H12" i="7" s="1"/>
  <c r="J12" i="7"/>
  <c r="K13" i="7"/>
  <c r="G13" i="7"/>
  <c r="I14" i="7"/>
  <c r="J15" i="7"/>
  <c r="X15" i="7"/>
  <c r="E15" i="7"/>
  <c r="I16" i="7"/>
  <c r="F16" i="7"/>
  <c r="H16" i="7" s="1"/>
  <c r="W16" i="7" s="1"/>
  <c r="H22" i="7"/>
  <c r="G26" i="7"/>
  <c r="F26" i="7"/>
  <c r="E26" i="7"/>
  <c r="H26" i="7" s="1"/>
  <c r="J26" i="7"/>
  <c r="F27" i="7"/>
  <c r="I27" i="7"/>
  <c r="G17" i="7"/>
  <c r="K17" i="7"/>
  <c r="X18" i="7"/>
  <c r="D18" i="7"/>
  <c r="H18" i="7" s="1"/>
  <c r="J22" i="7"/>
  <c r="I22" i="7"/>
  <c r="G33" i="7"/>
  <c r="K33" i="7"/>
  <c r="X33" i="7"/>
  <c r="J33" i="7"/>
  <c r="E33" i="7"/>
  <c r="T11" i="8"/>
  <c r="X10" i="7"/>
  <c r="K14" i="7"/>
  <c r="X14" i="7"/>
  <c r="J17" i="7"/>
  <c r="J18" i="7"/>
  <c r="K22" i="7"/>
  <c r="K26" i="7"/>
  <c r="I31" i="7"/>
  <c r="J31" i="7"/>
  <c r="F33" i="7"/>
  <c r="X9" i="7"/>
  <c r="X13" i="7"/>
  <c r="X26" i="7"/>
  <c r="H28" i="7"/>
  <c r="W28" i="7" s="1"/>
  <c r="K29" i="7"/>
  <c r="G29" i="7"/>
  <c r="D29" i="7"/>
  <c r="X29" i="7"/>
  <c r="F29" i="7"/>
  <c r="K31" i="7"/>
  <c r="W87" i="7"/>
  <c r="F370" i="6"/>
  <c r="F371" i="6" s="1"/>
  <c r="D9" i="7"/>
  <c r="D13" i="7"/>
  <c r="D15" i="7"/>
  <c r="X17" i="7"/>
  <c r="X21" i="7"/>
  <c r="E21" i="7"/>
  <c r="D21" i="7"/>
  <c r="K21" i="7"/>
  <c r="G21" i="7"/>
  <c r="F25" i="7"/>
  <c r="E9" i="7"/>
  <c r="E10" i="7"/>
  <c r="H10" i="7" s="1"/>
  <c r="W10" i="7" s="1"/>
  <c r="P10" i="7"/>
  <c r="F11" i="7"/>
  <c r="E13" i="7"/>
  <c r="P14" i="7"/>
  <c r="F15" i="7"/>
  <c r="D17" i="7"/>
  <c r="P22" i="7"/>
  <c r="F9" i="7"/>
  <c r="F10" i="7"/>
  <c r="E17" i="7"/>
  <c r="G23" i="7"/>
  <c r="F23" i="7"/>
  <c r="X23" i="7"/>
  <c r="E23" i="7"/>
  <c r="J32" i="7"/>
  <c r="I32" i="7"/>
  <c r="E19" i="7"/>
  <c r="H19" i="7" s="1"/>
  <c r="W19" i="7" s="1"/>
  <c r="X27" i="7"/>
  <c r="E27" i="7"/>
  <c r="F30" i="7"/>
  <c r="H30" i="7" s="1"/>
  <c r="W30" i="7" s="1"/>
  <c r="E34" i="7"/>
  <c r="P34" i="7"/>
  <c r="E38" i="7"/>
  <c r="P38" i="7"/>
  <c r="K58" i="7"/>
  <c r="X58" i="7"/>
  <c r="K62" i="7"/>
  <c r="X62" i="7"/>
  <c r="J65" i="7"/>
  <c r="J66" i="7"/>
  <c r="K67" i="7"/>
  <c r="J69" i="7"/>
  <c r="J70" i="7"/>
  <c r="AC70" i="7" s="1"/>
  <c r="K71" i="7"/>
  <c r="G73" i="7"/>
  <c r="K73" i="7"/>
  <c r="I74" i="7"/>
  <c r="H74" i="7"/>
  <c r="J75" i="7"/>
  <c r="F76" i="7"/>
  <c r="H76" i="7" s="1"/>
  <c r="J76" i="7"/>
  <c r="K77" i="7"/>
  <c r="G77" i="7"/>
  <c r="I78" i="7"/>
  <c r="H78" i="7"/>
  <c r="J79" i="7"/>
  <c r="X79" i="7"/>
  <c r="E79" i="7"/>
  <c r="I80" i="7"/>
  <c r="F80" i="7"/>
  <c r="H80" i="7" s="1"/>
  <c r="W80" i="7" s="1"/>
  <c r="I86" i="7"/>
  <c r="G86" i="7"/>
  <c r="X86" i="7"/>
  <c r="D86" i="7"/>
  <c r="H101" i="7"/>
  <c r="W101" i="7" s="1"/>
  <c r="X84" i="7"/>
  <c r="D84" i="7"/>
  <c r="AC84" i="7" s="1"/>
  <c r="E90" i="7"/>
  <c r="X31" i="7"/>
  <c r="E31" i="7"/>
  <c r="F32" i="7"/>
  <c r="H32" i="7" s="1"/>
  <c r="G34" i="7"/>
  <c r="X35" i="7"/>
  <c r="E35" i="7"/>
  <c r="H35" i="7" s="1"/>
  <c r="F42" i="7"/>
  <c r="H42" i="7" s="1"/>
  <c r="W42" i="7" s="1"/>
  <c r="F46" i="7"/>
  <c r="F51" i="7"/>
  <c r="F55" i="7"/>
  <c r="X65" i="7"/>
  <c r="K74" i="7"/>
  <c r="K78" i="7"/>
  <c r="X82" i="7"/>
  <c r="D82" i="7"/>
  <c r="AC82" i="7" s="1"/>
  <c r="F36" i="7"/>
  <c r="H36" i="7" s="1"/>
  <c r="J36" i="7"/>
  <c r="K37" i="7"/>
  <c r="G37" i="7"/>
  <c r="H37" i="7" s="1"/>
  <c r="H38" i="7"/>
  <c r="X39" i="7"/>
  <c r="E39" i="7"/>
  <c r="H39" i="7" s="1"/>
  <c r="G42" i="7"/>
  <c r="X43" i="7"/>
  <c r="E43" i="7"/>
  <c r="H43" i="7" s="1"/>
  <c r="G46" i="7"/>
  <c r="F49" i="7"/>
  <c r="F50" i="7"/>
  <c r="H50" i="7" s="1"/>
  <c r="W50" i="7" s="1"/>
  <c r="F53" i="7"/>
  <c r="F54" i="7"/>
  <c r="H54" i="7" s="1"/>
  <c r="W54" i="7" s="1"/>
  <c r="G55" i="7"/>
  <c r="F59" i="7"/>
  <c r="F63" i="7"/>
  <c r="D65" i="7"/>
  <c r="D69" i="7"/>
  <c r="AC69" i="7" s="1"/>
  <c r="G90" i="7"/>
  <c r="X90" i="7"/>
  <c r="D90" i="7"/>
  <c r="AC90" i="7" s="1"/>
  <c r="G25" i="7"/>
  <c r="P26" i="7"/>
  <c r="X30" i="7"/>
  <c r="J34" i="7"/>
  <c r="K35" i="7"/>
  <c r="J37" i="7"/>
  <c r="J38" i="7"/>
  <c r="K39" i="7"/>
  <c r="G41" i="7"/>
  <c r="H41" i="7" s="1"/>
  <c r="K41" i="7"/>
  <c r="J43" i="7"/>
  <c r="F44" i="7"/>
  <c r="H44" i="7" s="1"/>
  <c r="J44" i="7"/>
  <c r="K45" i="7"/>
  <c r="G45" i="7"/>
  <c r="H45" i="7" s="1"/>
  <c r="J47" i="7"/>
  <c r="X47" i="7"/>
  <c r="E47" i="7"/>
  <c r="H47" i="7" s="1"/>
  <c r="I48" i="7"/>
  <c r="F48" i="7"/>
  <c r="H48" i="7" s="1"/>
  <c r="W48" i="7" s="1"/>
  <c r="G50" i="7"/>
  <c r="X51" i="7"/>
  <c r="E51" i="7"/>
  <c r="G54" i="7"/>
  <c r="F58" i="7"/>
  <c r="H58" i="7" s="1"/>
  <c r="F62" i="7"/>
  <c r="H62" i="7" s="1"/>
  <c r="W62" i="7" s="1"/>
  <c r="E65" i="7"/>
  <c r="E66" i="7"/>
  <c r="H66" i="7" s="1"/>
  <c r="W66" i="7" s="1"/>
  <c r="P66" i="7"/>
  <c r="P67" i="7"/>
  <c r="E69" i="7"/>
  <c r="E70" i="7"/>
  <c r="P70" i="7"/>
  <c r="F71" i="7"/>
  <c r="D73" i="7"/>
  <c r="AC73" i="7" s="1"/>
  <c r="D75" i="7"/>
  <c r="D77" i="7"/>
  <c r="D79" i="7"/>
  <c r="K34" i="7"/>
  <c r="X34" i="7"/>
  <c r="K38" i="7"/>
  <c r="X38" i="7"/>
  <c r="K43" i="7"/>
  <c r="G49" i="7"/>
  <c r="H49" i="7" s="1"/>
  <c r="K49" i="7"/>
  <c r="F52" i="7"/>
  <c r="H52" i="7" s="1"/>
  <c r="J52" i="7"/>
  <c r="K53" i="7"/>
  <c r="G53" i="7"/>
  <c r="J55" i="7"/>
  <c r="X55" i="7"/>
  <c r="E55" i="7"/>
  <c r="I56" i="7"/>
  <c r="F56" i="7"/>
  <c r="H56" i="7" s="1"/>
  <c r="W56" i="7" s="1"/>
  <c r="G58" i="7"/>
  <c r="X59" i="7"/>
  <c r="E59" i="7"/>
  <c r="H59" i="7" s="1"/>
  <c r="W59" i="7" s="1"/>
  <c r="G62" i="7"/>
  <c r="F66" i="7"/>
  <c r="F70" i="7"/>
  <c r="F75" i="7"/>
  <c r="F79" i="7"/>
  <c r="D81" i="7"/>
  <c r="AC81" i="7" s="1"/>
  <c r="X81" i="7"/>
  <c r="G88" i="7"/>
  <c r="W109" i="7"/>
  <c r="D31" i="7"/>
  <c r="H31" i="7" s="1"/>
  <c r="W31" i="7" s="1"/>
  <c r="X37" i="7"/>
  <c r="G57" i="7"/>
  <c r="H57" i="7" s="1"/>
  <c r="K57" i="7"/>
  <c r="F60" i="7"/>
  <c r="H60" i="7" s="1"/>
  <c r="J60" i="7"/>
  <c r="K61" i="7"/>
  <c r="G61" i="7"/>
  <c r="H61" i="7" s="1"/>
  <c r="J63" i="7"/>
  <c r="X63" i="7"/>
  <c r="E63" i="7"/>
  <c r="H63" i="7" s="1"/>
  <c r="I64" i="7"/>
  <c r="F64" i="7"/>
  <c r="H64" i="7" s="1"/>
  <c r="W64" i="7" s="1"/>
  <c r="G66" i="7"/>
  <c r="X67" i="7"/>
  <c r="E67" i="7"/>
  <c r="H67" i="7" s="1"/>
  <c r="G70" i="7"/>
  <c r="E81" i="7"/>
  <c r="E84" i="7"/>
  <c r="P84" i="7"/>
  <c r="I88" i="7"/>
  <c r="X88" i="7"/>
  <c r="D88" i="7"/>
  <c r="AC88" i="7" s="1"/>
  <c r="W89" i="7"/>
  <c r="P92" i="7"/>
  <c r="H97" i="7"/>
  <c r="P104" i="7"/>
  <c r="G65" i="7"/>
  <c r="K65" i="7"/>
  <c r="F68" i="7"/>
  <c r="H68" i="7" s="1"/>
  <c r="J68" i="7"/>
  <c r="AC68" i="7" s="1"/>
  <c r="K69" i="7"/>
  <c r="G69" i="7"/>
  <c r="X71" i="7"/>
  <c r="E71" i="7"/>
  <c r="F72" i="7"/>
  <c r="H72" i="7" s="1"/>
  <c r="W72" i="7" s="1"/>
  <c r="X75" i="7"/>
  <c r="E75" i="7"/>
  <c r="F81" i="7"/>
  <c r="E82" i="7"/>
  <c r="F84" i="7"/>
  <c r="D92" i="7"/>
  <c r="D96" i="7"/>
  <c r="D100" i="7"/>
  <c r="D104" i="7"/>
  <c r="D108" i="7"/>
  <c r="D112" i="7"/>
  <c r="F115" i="7"/>
  <c r="F116" i="7"/>
  <c r="E117" i="7"/>
  <c r="H117" i="7" s="1"/>
  <c r="W117" i="7" s="1"/>
  <c r="F118" i="7"/>
  <c r="E119" i="7"/>
  <c r="H119" i="7" s="1"/>
  <c r="W119" i="7" s="1"/>
  <c r="F120" i="7"/>
  <c r="H120" i="7" s="1"/>
  <c r="F121" i="7"/>
  <c r="G122" i="7"/>
  <c r="H122" i="7" s="1"/>
  <c r="F123" i="7"/>
  <c r="G124" i="7"/>
  <c r="G133" i="7"/>
  <c r="H133" i="7" s="1"/>
  <c r="W133" i="7" s="1"/>
  <c r="G135" i="7"/>
  <c r="H135" i="7" s="1"/>
  <c r="W135" i="7" s="1"/>
  <c r="X136" i="7"/>
  <c r="X137" i="7"/>
  <c r="I138" i="7"/>
  <c r="X138" i="7"/>
  <c r="X139" i="7"/>
  <c r="I140" i="7"/>
  <c r="D145" i="7"/>
  <c r="AC145" i="7" s="1"/>
  <c r="D146" i="7"/>
  <c r="D147" i="7"/>
  <c r="AC147" i="7" s="1"/>
  <c r="D148" i="7"/>
  <c r="AC148" i="7" s="1"/>
  <c r="E149" i="7"/>
  <c r="H149" i="7" s="1"/>
  <c r="W149" i="7" s="1"/>
  <c r="F150" i="7"/>
  <c r="E151" i="7"/>
  <c r="H151" i="7" s="1"/>
  <c r="F152" i="7"/>
  <c r="E153" i="7"/>
  <c r="H153" i="7" s="1"/>
  <c r="W153" i="7" s="1"/>
  <c r="F154" i="7"/>
  <c r="E155" i="7"/>
  <c r="H155" i="7" s="1"/>
  <c r="F156" i="7"/>
  <c r="F157" i="7"/>
  <c r="G158" i="7"/>
  <c r="F159" i="7"/>
  <c r="G160" i="7"/>
  <c r="G169" i="7"/>
  <c r="H169" i="7" s="1"/>
  <c r="W169" i="7" s="1"/>
  <c r="X171" i="7"/>
  <c r="G174" i="7"/>
  <c r="H174" i="7" s="1"/>
  <c r="X176" i="7"/>
  <c r="F178" i="7"/>
  <c r="I180" i="7"/>
  <c r="W97" i="7"/>
  <c r="G116" i="7"/>
  <c r="G118" i="7"/>
  <c r="I134" i="7"/>
  <c r="F148" i="7"/>
  <c r="G150" i="7"/>
  <c r="G152" i="7"/>
  <c r="I171" i="7"/>
  <c r="I115" i="7"/>
  <c r="G125" i="7"/>
  <c r="H125" i="7" s="1"/>
  <c r="G127" i="7"/>
  <c r="H127" i="7" s="1"/>
  <c r="W127" i="7" s="1"/>
  <c r="X129" i="7"/>
  <c r="X131" i="7"/>
  <c r="I132" i="7"/>
  <c r="D137" i="7"/>
  <c r="AC137" i="7" s="1"/>
  <c r="D138" i="7"/>
  <c r="AC138" i="7" s="1"/>
  <c r="D140" i="7"/>
  <c r="AC140" i="7" s="1"/>
  <c r="F142" i="7"/>
  <c r="H142" i="7" s="1"/>
  <c r="G148" i="7"/>
  <c r="X165" i="7"/>
  <c r="X167" i="7"/>
  <c r="I168" i="7"/>
  <c r="X175" i="7"/>
  <c r="G181" i="7"/>
  <c r="F181" i="7"/>
  <c r="E181" i="7"/>
  <c r="X160" i="7"/>
  <c r="X162" i="7"/>
  <c r="G173" i="7"/>
  <c r="E173" i="7"/>
  <c r="I175" i="7"/>
  <c r="E178" i="7"/>
  <c r="X178" i="7"/>
  <c r="D178" i="7"/>
  <c r="AC178" i="7" s="1"/>
  <c r="I179" i="7"/>
  <c r="W179" i="7" s="1"/>
  <c r="W247" i="7"/>
  <c r="D94" i="7"/>
  <c r="AC94" i="7" s="1"/>
  <c r="X94" i="7"/>
  <c r="P96" i="7"/>
  <c r="D98" i="7"/>
  <c r="AC98" i="7" s="1"/>
  <c r="X98" i="7"/>
  <c r="D102" i="7"/>
  <c r="AC102" i="7" s="1"/>
  <c r="X102" i="7"/>
  <c r="D106" i="7"/>
  <c r="AC106" i="7" s="1"/>
  <c r="X106" i="7"/>
  <c r="D110" i="7"/>
  <c r="AC110" i="7" s="1"/>
  <c r="X110" i="7"/>
  <c r="D114" i="7"/>
  <c r="AC114" i="7" s="1"/>
  <c r="X114" i="7"/>
  <c r="X120" i="7"/>
  <c r="X121" i="7"/>
  <c r="I122" i="7"/>
  <c r="X122" i="7"/>
  <c r="X123" i="7"/>
  <c r="I124" i="7"/>
  <c r="D129" i="7"/>
  <c r="AC129" i="7" s="1"/>
  <c r="D131" i="7"/>
  <c r="AC131" i="7" s="1"/>
  <c r="D132" i="7"/>
  <c r="F134" i="7"/>
  <c r="F136" i="7"/>
  <c r="H136" i="7" s="1"/>
  <c r="W136" i="7" s="1"/>
  <c r="G138" i="7"/>
  <c r="G140" i="7"/>
  <c r="X156" i="7"/>
  <c r="X157" i="7"/>
  <c r="I158" i="7"/>
  <c r="X158" i="7"/>
  <c r="X159" i="7"/>
  <c r="I160" i="7"/>
  <c r="D165" i="7"/>
  <c r="AC165" i="7" s="1"/>
  <c r="D167" i="7"/>
  <c r="AC167" i="7" s="1"/>
  <c r="D168" i="7"/>
  <c r="AC168" i="7" s="1"/>
  <c r="F170" i="7"/>
  <c r="E171" i="7"/>
  <c r="G172" i="7"/>
  <c r="E172" i="7"/>
  <c r="X173" i="7"/>
  <c r="I174" i="7"/>
  <c r="G180" i="7"/>
  <c r="E180" i="7"/>
  <c r="H180" i="7" s="1"/>
  <c r="I187" i="7"/>
  <c r="W187" i="7" s="1"/>
  <c r="E94" i="7"/>
  <c r="E98" i="7"/>
  <c r="X115" i="7"/>
  <c r="X116" i="7"/>
  <c r="X118" i="7"/>
  <c r="D126" i="7"/>
  <c r="AC126" i="7" s="1"/>
  <c r="E129" i="7"/>
  <c r="E131" i="7"/>
  <c r="P132" i="7"/>
  <c r="G134" i="7"/>
  <c r="G145" i="7"/>
  <c r="G147" i="7"/>
  <c r="X148" i="7"/>
  <c r="X150" i="7"/>
  <c r="X152" i="7"/>
  <c r="I154" i="7"/>
  <c r="X154" i="7"/>
  <c r="D161" i="7"/>
  <c r="AC161" i="7" s="1"/>
  <c r="D162" i="7"/>
  <c r="AC162" i="7" s="1"/>
  <c r="E165" i="7"/>
  <c r="E167" i="7"/>
  <c r="F168" i="7"/>
  <c r="G170" i="7"/>
  <c r="D175" i="7"/>
  <c r="AC175" i="7" s="1"/>
  <c r="G177" i="7"/>
  <c r="E177" i="7"/>
  <c r="G186" i="7"/>
  <c r="W190" i="7"/>
  <c r="F94" i="7"/>
  <c r="F98" i="7"/>
  <c r="F102" i="7"/>
  <c r="F106" i="7"/>
  <c r="F110" i="7"/>
  <c r="F114" i="7"/>
  <c r="D115" i="7"/>
  <c r="AC115" i="7" s="1"/>
  <c r="D121" i="7"/>
  <c r="AC121" i="7" s="1"/>
  <c r="D123" i="7"/>
  <c r="AC123" i="7" s="1"/>
  <c r="D124" i="7"/>
  <c r="AC124" i="7" s="1"/>
  <c r="F126" i="7"/>
  <c r="F129" i="7"/>
  <c r="F131" i="7"/>
  <c r="I137" i="7"/>
  <c r="I139" i="7"/>
  <c r="G143" i="7"/>
  <c r="H143" i="7" s="1"/>
  <c r="W143" i="7" s="1"/>
  <c r="X145" i="7"/>
  <c r="X147" i="7"/>
  <c r="I148" i="7"/>
  <c r="W151" i="7"/>
  <c r="W155" i="7"/>
  <c r="D157" i="7"/>
  <c r="AC157" i="7" s="1"/>
  <c r="D158" i="7"/>
  <c r="AC158" i="7" s="1"/>
  <c r="D159" i="7"/>
  <c r="AC159" i="7" s="1"/>
  <c r="D160" i="7"/>
  <c r="AC160" i="7" s="1"/>
  <c r="E161" i="7"/>
  <c r="F162" i="7"/>
  <c r="E163" i="7"/>
  <c r="H163" i="7" s="1"/>
  <c r="W163" i="7" s="1"/>
  <c r="F165" i="7"/>
  <c r="F167" i="7"/>
  <c r="G168" i="7"/>
  <c r="E175" i="7"/>
  <c r="G176" i="7"/>
  <c r="E176" i="7"/>
  <c r="X177" i="7"/>
  <c r="E115" i="7"/>
  <c r="D116" i="7"/>
  <c r="D118" i="7"/>
  <c r="AC118" i="7" s="1"/>
  <c r="E121" i="7"/>
  <c r="E123" i="7"/>
  <c r="F124" i="7"/>
  <c r="G126" i="7"/>
  <c r="G137" i="7"/>
  <c r="G139" i="7"/>
  <c r="H139" i="7" s="1"/>
  <c r="X140" i="7"/>
  <c r="X141" i="7"/>
  <c r="I142" i="7"/>
  <c r="X142" i="7"/>
  <c r="D150" i="7"/>
  <c r="D152" i="7"/>
  <c r="D154" i="7"/>
  <c r="AC154" i="7" s="1"/>
  <c r="D156" i="7"/>
  <c r="AC156" i="7" s="1"/>
  <c r="E157" i="7"/>
  <c r="F158" i="7"/>
  <c r="E159" i="7"/>
  <c r="F160" i="7"/>
  <c r="G162" i="7"/>
  <c r="G171" i="7"/>
  <c r="F175" i="7"/>
  <c r="G182" i="7"/>
  <c r="E182" i="7"/>
  <c r="X182" i="7"/>
  <c r="D182" i="7"/>
  <c r="AC182" i="7" s="1"/>
  <c r="I183" i="7"/>
  <c r="W183" i="7" s="1"/>
  <c r="X184" i="7"/>
  <c r="D184" i="7"/>
  <c r="AC184" i="7" s="1"/>
  <c r="G184" i="7"/>
  <c r="E184" i="7"/>
  <c r="I178" i="7"/>
  <c r="I182" i="7"/>
  <c r="I186" i="7"/>
  <c r="E188" i="7"/>
  <c r="K189" i="7"/>
  <c r="D194" i="7"/>
  <c r="D198" i="7"/>
  <c r="AC198" i="7" s="1"/>
  <c r="D202" i="7"/>
  <c r="X208" i="7"/>
  <c r="X212" i="7"/>
  <c r="K217" i="7"/>
  <c r="X217" i="7"/>
  <c r="K221" i="7"/>
  <c r="X221" i="7"/>
  <c r="J224" i="7"/>
  <c r="J225" i="7"/>
  <c r="AC225" i="7" s="1"/>
  <c r="K226" i="7"/>
  <c r="J228" i="7"/>
  <c r="J229" i="7"/>
  <c r="AC229" i="7" s="1"/>
  <c r="K230" i="7"/>
  <c r="K232" i="7"/>
  <c r="G232" i="7"/>
  <c r="I233" i="7"/>
  <c r="J234" i="7"/>
  <c r="J235" i="7"/>
  <c r="AC235" i="7" s="1"/>
  <c r="F235" i="7"/>
  <c r="H235" i="7" s="1"/>
  <c r="G236" i="7"/>
  <c r="K236" i="7"/>
  <c r="I237" i="7"/>
  <c r="J238" i="7"/>
  <c r="X238" i="7"/>
  <c r="E238" i="7"/>
  <c r="I239" i="7"/>
  <c r="F239" i="7"/>
  <c r="H239" i="7" s="1"/>
  <c r="G241" i="7"/>
  <c r="X242" i="7"/>
  <c r="E242" i="7"/>
  <c r="G245" i="7"/>
  <c r="J249" i="7"/>
  <c r="F188" i="7"/>
  <c r="K240" i="7"/>
  <c r="G240" i="7"/>
  <c r="J243" i="7"/>
  <c r="AC243" i="7" s="1"/>
  <c r="F243" i="7"/>
  <c r="H243" i="7" s="1"/>
  <c r="G244" i="7"/>
  <c r="K244" i="7"/>
  <c r="D248" i="7"/>
  <c r="K248" i="7"/>
  <c r="G248" i="7"/>
  <c r="X253" i="7"/>
  <c r="E253" i="7"/>
  <c r="D253" i="7"/>
  <c r="AC253" i="7" s="1"/>
  <c r="K253" i="7"/>
  <c r="G258" i="7"/>
  <c r="F258" i="7"/>
  <c r="X258" i="7"/>
  <c r="E258" i="7"/>
  <c r="D258" i="7"/>
  <c r="E185" i="7"/>
  <c r="G188" i="7"/>
  <c r="E189" i="7"/>
  <c r="X189" i="7"/>
  <c r="F192" i="7"/>
  <c r="F193" i="7"/>
  <c r="F196" i="7"/>
  <c r="F197" i="7"/>
  <c r="F200" i="7"/>
  <c r="F201" i="7"/>
  <c r="F204" i="7"/>
  <c r="F205" i="7"/>
  <c r="E208" i="7"/>
  <c r="E209" i="7"/>
  <c r="P209" i="7"/>
  <c r="F210" i="7"/>
  <c r="E212" i="7"/>
  <c r="E213" i="7"/>
  <c r="P213" i="7"/>
  <c r="X224" i="7"/>
  <c r="X228" i="7"/>
  <c r="K233" i="7"/>
  <c r="K237" i="7"/>
  <c r="J240" i="7"/>
  <c r="J241" i="7"/>
  <c r="AC241" i="7" s="1"/>
  <c r="K242" i="7"/>
  <c r="J244" i="7"/>
  <c r="J245" i="7"/>
  <c r="AC245" i="7" s="1"/>
  <c r="J248" i="7"/>
  <c r="G253" i="7"/>
  <c r="P254" i="7"/>
  <c r="J258" i="7"/>
  <c r="F185" i="7"/>
  <c r="D186" i="7"/>
  <c r="AC186" i="7" s="1"/>
  <c r="X186" i="7"/>
  <c r="F189" i="7"/>
  <c r="G193" i="7"/>
  <c r="X194" i="7"/>
  <c r="E194" i="7"/>
  <c r="G197" i="7"/>
  <c r="X198" i="7"/>
  <c r="E198" i="7"/>
  <c r="G201" i="7"/>
  <c r="X202" i="7"/>
  <c r="E202" i="7"/>
  <c r="G205" i="7"/>
  <c r="H205" i="7" s="1"/>
  <c r="W205" i="7" s="1"/>
  <c r="F209" i="7"/>
  <c r="G214" i="7"/>
  <c r="F218" i="7"/>
  <c r="F222" i="7"/>
  <c r="D224" i="7"/>
  <c r="AC224" i="7" s="1"/>
  <c r="D228" i="7"/>
  <c r="AC228" i="7" s="1"/>
  <c r="X241" i="7"/>
  <c r="X245" i="7"/>
  <c r="X248" i="7"/>
  <c r="K258" i="7"/>
  <c r="I184" i="7"/>
  <c r="E186" i="7"/>
  <c r="I188" i="7"/>
  <c r="F191" i="7"/>
  <c r="H191" i="7" s="1"/>
  <c r="J191" i="7"/>
  <c r="AC191" i="7" s="1"/>
  <c r="K192" i="7"/>
  <c r="G192" i="7"/>
  <c r="I193" i="7"/>
  <c r="J194" i="7"/>
  <c r="J195" i="7"/>
  <c r="AC195" i="7" s="1"/>
  <c r="F195" i="7"/>
  <c r="H195" i="7" s="1"/>
  <c r="G196" i="7"/>
  <c r="K196" i="7"/>
  <c r="I197" i="7"/>
  <c r="H197" i="7"/>
  <c r="J198" i="7"/>
  <c r="F199" i="7"/>
  <c r="H199" i="7" s="1"/>
  <c r="J199" i="7"/>
  <c r="AC199" i="7" s="1"/>
  <c r="K200" i="7"/>
  <c r="G200" i="7"/>
  <c r="I201" i="7"/>
  <c r="J202" i="7"/>
  <c r="J203" i="7"/>
  <c r="F203" i="7"/>
  <c r="H203" i="7" s="1"/>
  <c r="G204" i="7"/>
  <c r="K204" i="7"/>
  <c r="I205" i="7"/>
  <c r="J206" i="7"/>
  <c r="AC206" i="7" s="1"/>
  <c r="X206" i="7"/>
  <c r="E206" i="7"/>
  <c r="H206" i="7" s="1"/>
  <c r="I207" i="7"/>
  <c r="F207" i="7"/>
  <c r="H207" i="7" s="1"/>
  <c r="G209" i="7"/>
  <c r="X210" i="7"/>
  <c r="E210" i="7"/>
  <c r="H210" i="7" s="1"/>
  <c r="G213" i="7"/>
  <c r="F217" i="7"/>
  <c r="F221" i="7"/>
  <c r="H221" i="7" s="1"/>
  <c r="E224" i="7"/>
  <c r="E225" i="7"/>
  <c r="P225" i="7"/>
  <c r="E228" i="7"/>
  <c r="E229" i="7"/>
  <c r="P229" i="7"/>
  <c r="D232" i="7"/>
  <c r="D234" i="7"/>
  <c r="D236" i="7"/>
  <c r="AC236" i="7" s="1"/>
  <c r="D238" i="7"/>
  <c r="AC238" i="7" s="1"/>
  <c r="X240" i="7"/>
  <c r="X244" i="7"/>
  <c r="P249" i="7"/>
  <c r="F252" i="7"/>
  <c r="G252" i="7"/>
  <c r="K252" i="7"/>
  <c r="J253" i="7"/>
  <c r="K208" i="7"/>
  <c r="G208" i="7"/>
  <c r="J211" i="7"/>
  <c r="AC211" i="7" s="1"/>
  <c r="F211" i="7"/>
  <c r="H211" i="7" s="1"/>
  <c r="G212" i="7"/>
  <c r="K212" i="7"/>
  <c r="X214" i="7"/>
  <c r="E214" i="7"/>
  <c r="F215" i="7"/>
  <c r="H215" i="7" s="1"/>
  <c r="W215" i="7" s="1"/>
  <c r="G217" i="7"/>
  <c r="X218" i="7"/>
  <c r="E218" i="7"/>
  <c r="G221" i="7"/>
  <c r="F225" i="7"/>
  <c r="F238" i="7"/>
  <c r="D240" i="7"/>
  <c r="AC240" i="7" s="1"/>
  <c r="D244" i="7"/>
  <c r="AC244" i="7" s="1"/>
  <c r="F250" i="7"/>
  <c r="X250" i="7"/>
  <c r="E250" i="7"/>
  <c r="J208" i="7"/>
  <c r="AC208" i="7" s="1"/>
  <c r="J209" i="7"/>
  <c r="AC209" i="7" s="1"/>
  <c r="K210" i="7"/>
  <c r="J212" i="7"/>
  <c r="K216" i="7"/>
  <c r="G216" i="7"/>
  <c r="H216" i="7" s="1"/>
  <c r="J218" i="7"/>
  <c r="AC218" i="7" s="1"/>
  <c r="J219" i="7"/>
  <c r="AC219" i="7" s="1"/>
  <c r="F219" i="7"/>
  <c r="H219" i="7" s="1"/>
  <c r="W219" i="7" s="1"/>
  <c r="G220" i="7"/>
  <c r="H220" i="7" s="1"/>
  <c r="W220" i="7" s="1"/>
  <c r="K220" i="7"/>
  <c r="J222" i="7"/>
  <c r="AC222" i="7" s="1"/>
  <c r="X222" i="7"/>
  <c r="E222" i="7"/>
  <c r="H222" i="7" s="1"/>
  <c r="I223" i="7"/>
  <c r="F223" i="7"/>
  <c r="H223" i="7" s="1"/>
  <c r="W223" i="7" s="1"/>
  <c r="G225" i="7"/>
  <c r="X226" i="7"/>
  <c r="E226" i="7"/>
  <c r="H226" i="7" s="1"/>
  <c r="G229" i="7"/>
  <c r="E240" i="7"/>
  <c r="E241" i="7"/>
  <c r="P241" i="7"/>
  <c r="F242" i="7"/>
  <c r="E244" i="7"/>
  <c r="E245" i="7"/>
  <c r="P245" i="7"/>
  <c r="F246" i="7"/>
  <c r="E248" i="7"/>
  <c r="F249" i="7"/>
  <c r="H249" i="7" s="1"/>
  <c r="J250" i="7"/>
  <c r="AC250" i="7" s="1"/>
  <c r="P253" i="7"/>
  <c r="G254" i="7"/>
  <c r="G257" i="7"/>
  <c r="D188" i="7"/>
  <c r="AC188" i="7" s="1"/>
  <c r="X209" i="7"/>
  <c r="K224" i="7"/>
  <c r="G224" i="7"/>
  <c r="J227" i="7"/>
  <c r="AC227" i="7" s="1"/>
  <c r="F227" i="7"/>
  <c r="H227" i="7" s="1"/>
  <c r="W227" i="7" s="1"/>
  <c r="G228" i="7"/>
  <c r="K228" i="7"/>
  <c r="X230" i="7"/>
  <c r="E230" i="7"/>
  <c r="H230" i="7" s="1"/>
  <c r="W230" i="7" s="1"/>
  <c r="F231" i="7"/>
  <c r="H231" i="7" s="1"/>
  <c r="W231" i="7" s="1"/>
  <c r="G233" i="7"/>
  <c r="H233" i="7" s="1"/>
  <c r="X234" i="7"/>
  <c r="E234" i="7"/>
  <c r="G237" i="7"/>
  <c r="H237" i="7" s="1"/>
  <c r="W237" i="7" s="1"/>
  <c r="F240" i="7"/>
  <c r="F241" i="7"/>
  <c r="F244" i="7"/>
  <c r="F245" i="7"/>
  <c r="F248" i="7"/>
  <c r="K250" i="7"/>
  <c r="F257" i="7"/>
  <c r="J257" i="7"/>
  <c r="I257" i="7"/>
  <c r="E246" i="7"/>
  <c r="F251" i="7"/>
  <c r="H251" i="7" s="1"/>
  <c r="W251" i="7" s="1"/>
  <c r="E254" i="7"/>
  <c r="G256" i="7"/>
  <c r="H256" i="7" s="1"/>
  <c r="D257" i="7"/>
  <c r="F259" i="7"/>
  <c r="H259" i="7" s="1"/>
  <c r="W259" i="7" s="1"/>
  <c r="K260" i="7"/>
  <c r="E262" i="7"/>
  <c r="J263" i="7"/>
  <c r="AC263" i="7" s="1"/>
  <c r="G264" i="7"/>
  <c r="H264" i="7" s="1"/>
  <c r="D265" i="7"/>
  <c r="F267" i="7"/>
  <c r="H267" i="7" s="1"/>
  <c r="W267" i="7" s="1"/>
  <c r="K268" i="7"/>
  <c r="E270" i="7"/>
  <c r="H270" i="7" s="1"/>
  <c r="J271" i="7"/>
  <c r="AC271" i="7" s="1"/>
  <c r="G272" i="7"/>
  <c r="H272" i="7" s="1"/>
  <c r="E273" i="7"/>
  <c r="J275" i="7"/>
  <c r="AC275" i="7" s="1"/>
  <c r="F275" i="7"/>
  <c r="G276" i="7"/>
  <c r="E277" i="7"/>
  <c r="P277" i="7"/>
  <c r="K281" i="7"/>
  <c r="X281" i="7"/>
  <c r="J284" i="7"/>
  <c r="J285" i="7"/>
  <c r="AC285" i="7" s="1"/>
  <c r="K286" i="7"/>
  <c r="J288" i="7"/>
  <c r="J289" i="7"/>
  <c r="AC289" i="7" s="1"/>
  <c r="K290" i="7"/>
  <c r="G292" i="7"/>
  <c r="K292" i="7"/>
  <c r="I293" i="7"/>
  <c r="J294" i="7"/>
  <c r="AC294" i="7" s="1"/>
  <c r="F295" i="7"/>
  <c r="H295" i="7" s="1"/>
  <c r="J295" i="7"/>
  <c r="AC295" i="7" s="1"/>
  <c r="K296" i="7"/>
  <c r="G296" i="7"/>
  <c r="I297" i="7"/>
  <c r="J298" i="7"/>
  <c r="X298" i="7"/>
  <c r="E298" i="7"/>
  <c r="I299" i="7"/>
  <c r="F299" i="7"/>
  <c r="H299" i="7" s="1"/>
  <c r="G301" i="7"/>
  <c r="X302" i="7"/>
  <c r="E302" i="7"/>
  <c r="G305" i="7"/>
  <c r="F309" i="7"/>
  <c r="H309" i="7" s="1"/>
  <c r="W309" i="7" s="1"/>
  <c r="G310" i="7"/>
  <c r="X310" i="7"/>
  <c r="E310" i="7"/>
  <c r="K312" i="7"/>
  <c r="G312" i="7"/>
  <c r="J313" i="7"/>
  <c r="G300" i="7"/>
  <c r="K300" i="7"/>
  <c r="I301" i="7"/>
  <c r="F303" i="7"/>
  <c r="H303" i="7" s="1"/>
  <c r="J303" i="7"/>
  <c r="AC303" i="7" s="1"/>
  <c r="K304" i="7"/>
  <c r="G304" i="7"/>
  <c r="I305" i="7"/>
  <c r="J306" i="7"/>
  <c r="X306" i="7"/>
  <c r="E306" i="7"/>
  <c r="I307" i="7"/>
  <c r="F307" i="7"/>
  <c r="H307" i="7" s="1"/>
  <c r="F311" i="7"/>
  <c r="H311" i="7" s="1"/>
  <c r="J311" i="7"/>
  <c r="AC311" i="7" s="1"/>
  <c r="X313" i="7"/>
  <c r="D318" i="7"/>
  <c r="K318" i="7"/>
  <c r="G318" i="7"/>
  <c r="F318" i="7"/>
  <c r="X318" i="7"/>
  <c r="E318" i="7"/>
  <c r="G262" i="7"/>
  <c r="K266" i="7"/>
  <c r="G270" i="7"/>
  <c r="G273" i="7"/>
  <c r="F279" i="7"/>
  <c r="K293" i="7"/>
  <c r="K297" i="7"/>
  <c r="G308" i="7"/>
  <c r="K308" i="7"/>
  <c r="F320" i="7"/>
  <c r="X320" i="7"/>
  <c r="E320" i="7"/>
  <c r="K320" i="7"/>
  <c r="G320" i="7"/>
  <c r="F260" i="7"/>
  <c r="H260" i="7" s="1"/>
  <c r="K261" i="7"/>
  <c r="D266" i="7"/>
  <c r="AC266" i="7" s="1"/>
  <c r="F268" i="7"/>
  <c r="H268" i="7" s="1"/>
  <c r="W268" i="7" s="1"/>
  <c r="K269" i="7"/>
  <c r="F274" i="7"/>
  <c r="H274" i="7" s="1"/>
  <c r="J276" i="7"/>
  <c r="G279" i="7"/>
  <c r="E280" i="7"/>
  <c r="F282" i="7"/>
  <c r="D284" i="7"/>
  <c r="AC284" i="7" s="1"/>
  <c r="D288" i="7"/>
  <c r="AC288" i="7" s="1"/>
  <c r="X301" i="7"/>
  <c r="X305" i="7"/>
  <c r="J308" i="7"/>
  <c r="J318" i="7"/>
  <c r="J320" i="7"/>
  <c r="AC320" i="7" s="1"/>
  <c r="I254" i="7"/>
  <c r="K256" i="7"/>
  <c r="D261" i="7"/>
  <c r="AC261" i="7" s="1"/>
  <c r="I262" i="7"/>
  <c r="K264" i="7"/>
  <c r="E266" i="7"/>
  <c r="X266" i="7"/>
  <c r="D269" i="7"/>
  <c r="AC269" i="7" s="1"/>
  <c r="I270" i="7"/>
  <c r="K272" i="7"/>
  <c r="I273" i="7"/>
  <c r="E275" i="7"/>
  <c r="J277" i="7"/>
  <c r="AC277" i="7" s="1"/>
  <c r="X278" i="7"/>
  <c r="E278" i="7"/>
  <c r="H278" i="7" s="1"/>
  <c r="W278" i="7" s="1"/>
  <c r="F281" i="7"/>
  <c r="H281" i="7" s="1"/>
  <c r="E284" i="7"/>
  <c r="E285" i="7"/>
  <c r="P285" i="7"/>
  <c r="P286" i="7"/>
  <c r="E289" i="7"/>
  <c r="P289" i="7"/>
  <c r="D292" i="7"/>
  <c r="AC292" i="7" s="1"/>
  <c r="D296" i="7"/>
  <c r="AC296" i="7" s="1"/>
  <c r="D298" i="7"/>
  <c r="X300" i="7"/>
  <c r="X304" i="7"/>
  <c r="D312" i="7"/>
  <c r="AC312" i="7" s="1"/>
  <c r="P313" i="7"/>
  <c r="P314" i="7"/>
  <c r="F315" i="7"/>
  <c r="H315" i="7" s="1"/>
  <c r="E261" i="7"/>
  <c r="X261" i="7"/>
  <c r="I265" i="7"/>
  <c r="F266" i="7"/>
  <c r="E269" i="7"/>
  <c r="X269" i="7"/>
  <c r="D276" i="7"/>
  <c r="AC276" i="7" s="1"/>
  <c r="X276" i="7"/>
  <c r="I279" i="7"/>
  <c r="F285" i="7"/>
  <c r="P294" i="7"/>
  <c r="F298" i="7"/>
  <c r="D300" i="7"/>
  <c r="AC300" i="7" s="1"/>
  <c r="D304" i="7"/>
  <c r="AC304" i="7" s="1"/>
  <c r="D306" i="7"/>
  <c r="X308" i="7"/>
  <c r="F261" i="7"/>
  <c r="F269" i="7"/>
  <c r="J274" i="7"/>
  <c r="AC274" i="7" s="1"/>
  <c r="E276" i="7"/>
  <c r="K280" i="7"/>
  <c r="G280" i="7"/>
  <c r="J282" i="7"/>
  <c r="X282" i="7"/>
  <c r="E282" i="7"/>
  <c r="H282" i="7" s="1"/>
  <c r="I283" i="7"/>
  <c r="F283" i="7"/>
  <c r="H283" i="7" s="1"/>
  <c r="G285" i="7"/>
  <c r="X286" i="7"/>
  <c r="E286" i="7"/>
  <c r="H286" i="7" s="1"/>
  <c r="G289" i="7"/>
  <c r="E300" i="7"/>
  <c r="E301" i="7"/>
  <c r="P301" i="7"/>
  <c r="F302" i="7"/>
  <c r="E304" i="7"/>
  <c r="E305" i="7"/>
  <c r="P305" i="7"/>
  <c r="F306" i="7"/>
  <c r="D308" i="7"/>
  <c r="AC308" i="7" s="1"/>
  <c r="X314" i="7"/>
  <c r="E314" i="7"/>
  <c r="H314" i="7" s="1"/>
  <c r="K314" i="7"/>
  <c r="K315" i="7"/>
  <c r="F276" i="7"/>
  <c r="H277" i="7"/>
  <c r="G284" i="7"/>
  <c r="K284" i="7"/>
  <c r="F287" i="7"/>
  <c r="H287" i="7" s="1"/>
  <c r="J287" i="7"/>
  <c r="AC287" i="7" s="1"/>
  <c r="K288" i="7"/>
  <c r="G288" i="7"/>
  <c r="X290" i="7"/>
  <c r="E290" i="7"/>
  <c r="H290" i="7" s="1"/>
  <c r="F291" i="7"/>
  <c r="H291" i="7" s="1"/>
  <c r="W291" i="7" s="1"/>
  <c r="G293" i="7"/>
  <c r="H293" i="7" s="1"/>
  <c r="X294" i="7"/>
  <c r="E294" i="7"/>
  <c r="G297" i="7"/>
  <c r="H297" i="7" s="1"/>
  <c r="F300" i="7"/>
  <c r="F301" i="7"/>
  <c r="F304" i="7"/>
  <c r="F305" i="7"/>
  <c r="G306" i="7"/>
  <c r="E308" i="7"/>
  <c r="F310" i="7"/>
  <c r="F313" i="7"/>
  <c r="D313" i="7"/>
  <c r="AC313" i="7" s="1"/>
  <c r="F317" i="7"/>
  <c r="H317" i="7" s="1"/>
  <c r="J317" i="7"/>
  <c r="AC317" i="7" s="1"/>
  <c r="K316" i="7"/>
  <c r="P317" i="7"/>
  <c r="J319" i="7"/>
  <c r="AC319" i="7" s="1"/>
  <c r="D321" i="7"/>
  <c r="X321" i="7"/>
  <c r="K322" i="7"/>
  <c r="J323" i="7"/>
  <c r="AC323" i="7" s="1"/>
  <c r="I324" i="7"/>
  <c r="F326" i="7"/>
  <c r="H326" i="7" s="1"/>
  <c r="E329" i="7"/>
  <c r="E330" i="7"/>
  <c r="P330" i="7"/>
  <c r="E334" i="7"/>
  <c r="P334" i="7"/>
  <c r="D339" i="7"/>
  <c r="AC339" i="7" s="1"/>
  <c r="D371" i="7"/>
  <c r="E321" i="7"/>
  <c r="F330" i="7"/>
  <c r="F333" i="7"/>
  <c r="X343" i="7"/>
  <c r="E343" i="7"/>
  <c r="E316" i="7"/>
  <c r="H316" i="7" s="1"/>
  <c r="X316" i="7"/>
  <c r="F321" i="7"/>
  <c r="D322" i="7"/>
  <c r="AC322" i="7" s="1"/>
  <c r="G325" i="7"/>
  <c r="H325" i="7" s="1"/>
  <c r="W325" i="7" s="1"/>
  <c r="I326" i="7"/>
  <c r="J327" i="7"/>
  <c r="AC327" i="7" s="1"/>
  <c r="X327" i="7"/>
  <c r="E327" i="7"/>
  <c r="I328" i="7"/>
  <c r="F328" i="7"/>
  <c r="H328" i="7" s="1"/>
  <c r="G330" i="7"/>
  <c r="X331" i="7"/>
  <c r="E331" i="7"/>
  <c r="H331" i="7" s="1"/>
  <c r="G334" i="7"/>
  <c r="F337" i="7"/>
  <c r="F338" i="7"/>
  <c r="F341" i="7"/>
  <c r="G343" i="7"/>
  <c r="D369" i="7"/>
  <c r="G329" i="7"/>
  <c r="K329" i="7"/>
  <c r="F332" i="7"/>
  <c r="H332" i="7" s="1"/>
  <c r="J332" i="7"/>
  <c r="AC332" i="7" s="1"/>
  <c r="K333" i="7"/>
  <c r="G333" i="7"/>
  <c r="X335" i="7"/>
  <c r="E335" i="7"/>
  <c r="H335" i="7" s="1"/>
  <c r="F336" i="7"/>
  <c r="H336" i="7" s="1"/>
  <c r="W336" i="7" s="1"/>
  <c r="G338" i="7"/>
  <c r="X339" i="7"/>
  <c r="E339" i="7"/>
  <c r="I348" i="7"/>
  <c r="X348" i="7"/>
  <c r="D348" i="7"/>
  <c r="F319" i="7"/>
  <c r="H319" i="7" s="1"/>
  <c r="X326" i="7"/>
  <c r="J329" i="7"/>
  <c r="J330" i="7"/>
  <c r="AC330" i="7" s="1"/>
  <c r="K331" i="7"/>
  <c r="J333" i="7"/>
  <c r="J334" i="7"/>
  <c r="AC334" i="7" s="1"/>
  <c r="K335" i="7"/>
  <c r="G337" i="7"/>
  <c r="K337" i="7"/>
  <c r="I338" i="7"/>
  <c r="J339" i="7"/>
  <c r="F340" i="7"/>
  <c r="H340" i="7" s="1"/>
  <c r="J340" i="7"/>
  <c r="AC340" i="7" s="1"/>
  <c r="K341" i="7"/>
  <c r="G341" i="7"/>
  <c r="D342" i="7"/>
  <c r="D347" i="7"/>
  <c r="G347" i="7"/>
  <c r="X347" i="7"/>
  <c r="E347" i="7"/>
  <c r="D363" i="7"/>
  <c r="G322" i="7"/>
  <c r="G323" i="7"/>
  <c r="J321" i="7"/>
  <c r="X329" i="7"/>
  <c r="X333" i="7"/>
  <c r="P343" i="7"/>
  <c r="X344" i="7"/>
  <c r="E344" i="7"/>
  <c r="E345" i="7"/>
  <c r="H345" i="7" s="1"/>
  <c r="X323" i="7"/>
  <c r="E323" i="7"/>
  <c r="H323" i="7" s="1"/>
  <c r="F327" i="7"/>
  <c r="D329" i="7"/>
  <c r="AC329" i="7" s="1"/>
  <c r="D333" i="7"/>
  <c r="X352" i="7"/>
  <c r="E352" i="7"/>
  <c r="D352" i="7"/>
  <c r="I352" i="7"/>
  <c r="G349" i="7"/>
  <c r="H349" i="7" s="1"/>
  <c r="D350" i="7"/>
  <c r="E355" i="7"/>
  <c r="X355" i="7"/>
  <c r="G357" i="7"/>
  <c r="D358" i="7"/>
  <c r="E363" i="7"/>
  <c r="X363" i="7"/>
  <c r="G365" i="7"/>
  <c r="D366" i="7"/>
  <c r="E371" i="7"/>
  <c r="X371" i="7"/>
  <c r="F355" i="7"/>
  <c r="F363" i="7"/>
  <c r="I370" i="7"/>
  <c r="F371" i="7"/>
  <c r="X345" i="7"/>
  <c r="F350" i="7"/>
  <c r="X353" i="7"/>
  <c r="G355" i="7"/>
  <c r="D356" i="7"/>
  <c r="F358" i="7"/>
  <c r="E361" i="7"/>
  <c r="X361" i="7"/>
  <c r="G363" i="7"/>
  <c r="D364" i="7"/>
  <c r="F366" i="7"/>
  <c r="E369" i="7"/>
  <c r="X369" i="7"/>
  <c r="G371" i="7"/>
  <c r="D372" i="7"/>
  <c r="G350" i="7"/>
  <c r="D351" i="7"/>
  <c r="E356" i="7"/>
  <c r="X356" i="7"/>
  <c r="D359" i="7"/>
  <c r="I360" i="7"/>
  <c r="E364" i="7"/>
  <c r="X364" i="7"/>
  <c r="D367" i="7"/>
  <c r="I368" i="7"/>
  <c r="X372" i="7"/>
  <c r="D346" i="7"/>
  <c r="E351" i="7"/>
  <c r="X351" i="7"/>
  <c r="D354" i="7"/>
  <c r="E359" i="7"/>
  <c r="X359" i="7"/>
  <c r="E367" i="7"/>
  <c r="X367" i="7"/>
  <c r="D370" i="7"/>
  <c r="X357" i="7"/>
  <c r="D360" i="7"/>
  <c r="E365" i="7"/>
  <c r="H365" i="7" s="1"/>
  <c r="X365" i="7"/>
  <c r="D368" i="7"/>
  <c r="E360" i="7"/>
  <c r="E368" i="7"/>
  <c r="H229" i="7" l="1"/>
  <c r="H176" i="7"/>
  <c r="W176" i="7" s="1"/>
  <c r="W120" i="7"/>
  <c r="AC233" i="7"/>
  <c r="H338" i="7"/>
  <c r="AC79" i="7"/>
  <c r="H213" i="7"/>
  <c r="W213" i="7" s="1"/>
  <c r="W324" i="7"/>
  <c r="H177" i="7"/>
  <c r="W177" i="7" s="1"/>
  <c r="W125" i="7"/>
  <c r="H70" i="7"/>
  <c r="W70" i="7" s="1"/>
  <c r="AC71" i="7"/>
  <c r="H95" i="7"/>
  <c r="W95" i="7" s="1"/>
  <c r="W197" i="7"/>
  <c r="AC214" i="7"/>
  <c r="AC297" i="7"/>
  <c r="H193" i="7"/>
  <c r="H208" i="7"/>
  <c r="H192" i="7"/>
  <c r="W180" i="7"/>
  <c r="H342" i="7"/>
  <c r="AC258" i="7"/>
  <c r="H132" i="7"/>
  <c r="W132" i="7" s="1"/>
  <c r="AC132" i="7"/>
  <c r="AC75" i="7"/>
  <c r="AC213" i="7"/>
  <c r="AC338" i="7"/>
  <c r="AC301" i="7"/>
  <c r="AC318" i="7"/>
  <c r="AC234" i="7"/>
  <c r="H116" i="7"/>
  <c r="W116" i="7" s="1"/>
  <c r="AC116" i="7"/>
  <c r="AC282" i="7"/>
  <c r="AC203" i="7"/>
  <c r="AC76" i="7"/>
  <c r="H354" i="7"/>
  <c r="K354" i="7" s="1"/>
  <c r="H232" i="7"/>
  <c r="W232" i="7" s="1"/>
  <c r="AC232" i="7"/>
  <c r="AC202" i="7"/>
  <c r="H112" i="7"/>
  <c r="W112" i="7" s="1"/>
  <c r="AC112" i="7"/>
  <c r="H372" i="7"/>
  <c r="K372" i="7" s="1"/>
  <c r="AC248" i="7"/>
  <c r="AC220" i="7"/>
  <c r="H108" i="7"/>
  <c r="W108" i="7" s="1"/>
  <c r="AC108" i="7"/>
  <c r="AC333" i="7"/>
  <c r="AC321" i="7"/>
  <c r="AC298" i="7"/>
  <c r="AC257" i="7"/>
  <c r="AC194" i="7"/>
  <c r="H152" i="7"/>
  <c r="W152" i="7" s="1"/>
  <c r="AC152" i="7"/>
  <c r="H104" i="7"/>
  <c r="W104" i="7" s="1"/>
  <c r="AC104" i="7"/>
  <c r="AC325" i="7"/>
  <c r="H346" i="7"/>
  <c r="K346" i="7" s="1"/>
  <c r="H150" i="7"/>
  <c r="W150" i="7" s="1"/>
  <c r="AC150" i="7"/>
  <c r="H100" i="7"/>
  <c r="W100" i="7" s="1"/>
  <c r="AC100" i="7"/>
  <c r="H265" i="7"/>
  <c r="AC265" i="7"/>
  <c r="H146" i="7"/>
  <c r="W146" i="7" s="1"/>
  <c r="AC146" i="7"/>
  <c r="H96" i="7"/>
  <c r="W96" i="7" s="1"/>
  <c r="AC96" i="7"/>
  <c r="AC212" i="7"/>
  <c r="H370" i="7"/>
  <c r="K370" i="7" s="1"/>
  <c r="W323" i="7"/>
  <c r="AC306" i="7"/>
  <c r="H92" i="7"/>
  <c r="W92" i="7" s="1"/>
  <c r="AC92" i="7"/>
  <c r="H77" i="7"/>
  <c r="W77" i="7" s="1"/>
  <c r="AC77" i="7"/>
  <c r="H86" i="7"/>
  <c r="W86" i="7" s="1"/>
  <c r="AC86" i="7"/>
  <c r="AC249" i="7"/>
  <c r="H93" i="7"/>
  <c r="W93" i="7" s="1"/>
  <c r="W226" i="7"/>
  <c r="W221" i="7"/>
  <c r="W74" i="7"/>
  <c r="H206" i="11"/>
  <c r="H297" i="11"/>
  <c r="H325" i="11"/>
  <c r="K325" i="11" s="1"/>
  <c r="H343" i="11"/>
  <c r="J343" i="11" s="1"/>
  <c r="Y343" i="11" s="1"/>
  <c r="H110" i="11"/>
  <c r="H36" i="11"/>
  <c r="H202" i="11"/>
  <c r="H248" i="11"/>
  <c r="H134" i="11"/>
  <c r="K134" i="11" s="1"/>
  <c r="H236" i="11"/>
  <c r="K236" i="11" s="1"/>
  <c r="H321" i="11"/>
  <c r="K321" i="11" s="1"/>
  <c r="H307" i="11"/>
  <c r="H309" i="11"/>
  <c r="H244" i="11"/>
  <c r="J244" i="11" s="1"/>
  <c r="Y244" i="11" s="1"/>
  <c r="J218" i="11"/>
  <c r="Y218" i="11" s="1"/>
  <c r="J208" i="11"/>
  <c r="Y208" i="11" s="1"/>
  <c r="J116" i="11"/>
  <c r="Y116" i="11" s="1"/>
  <c r="J124" i="11"/>
  <c r="Y124" i="11" s="1"/>
  <c r="W211" i="7"/>
  <c r="W58" i="7"/>
  <c r="W41" i="7"/>
  <c r="H15" i="7"/>
  <c r="W15" i="7" s="1"/>
  <c r="W14" i="7"/>
  <c r="K343" i="11"/>
  <c r="H28" i="11"/>
  <c r="H26" i="11"/>
  <c r="H118" i="11"/>
  <c r="H122" i="11"/>
  <c r="W225" i="11"/>
  <c r="H198" i="11"/>
  <c r="H232" i="11"/>
  <c r="H34" i="11"/>
  <c r="H234" i="11"/>
  <c r="H24" i="11"/>
  <c r="H38" i="11"/>
  <c r="H329" i="11"/>
  <c r="H220" i="11"/>
  <c r="J220" i="11" s="1"/>
  <c r="Y220" i="11" s="1"/>
  <c r="H345" i="11"/>
  <c r="H341" i="11"/>
  <c r="J333" i="11"/>
  <c r="Y333" i="11" s="1"/>
  <c r="H327" i="11"/>
  <c r="J327" i="11" s="1"/>
  <c r="Y327" i="11" s="1"/>
  <c r="H204" i="11"/>
  <c r="H281" i="11"/>
  <c r="H100" i="11"/>
  <c r="K106" i="11"/>
  <c r="J106" i="11"/>
  <c r="H222" i="11"/>
  <c r="H295" i="11"/>
  <c r="H196" i="11"/>
  <c r="J196" i="11" s="1"/>
  <c r="Y196" i="11" s="1"/>
  <c r="H311" i="11"/>
  <c r="J311" i="11" s="1"/>
  <c r="Y311" i="11" s="1"/>
  <c r="H291" i="11"/>
  <c r="K291" i="11" s="1"/>
  <c r="H188" i="11"/>
  <c r="H299" i="11"/>
  <c r="J299" i="11" s="1"/>
  <c r="Y299" i="11" s="1"/>
  <c r="H94" i="11"/>
  <c r="Y286" i="11"/>
  <c r="W286" i="11"/>
  <c r="H240" i="11"/>
  <c r="K240" i="11" s="1"/>
  <c r="H108" i="11"/>
  <c r="H112" i="11"/>
  <c r="H347" i="11"/>
  <c r="H120" i="11"/>
  <c r="H323" i="11"/>
  <c r="H315" i="11"/>
  <c r="H126" i="11"/>
  <c r="H337" i="11"/>
  <c r="W183" i="11"/>
  <c r="W43" i="11"/>
  <c r="D374" i="11"/>
  <c r="D375" i="11" s="1"/>
  <c r="S4" i="25" s="1"/>
  <c r="H32" i="11"/>
  <c r="H30" i="11"/>
  <c r="H356" i="7"/>
  <c r="K356" i="7" s="1"/>
  <c r="H329" i="7"/>
  <c r="W329" i="7" s="1"/>
  <c r="W331" i="7"/>
  <c r="W287" i="7"/>
  <c r="W281" i="7"/>
  <c r="W233" i="7"/>
  <c r="W249" i="7"/>
  <c r="W243" i="7"/>
  <c r="H188" i="7"/>
  <c r="W188" i="7" s="1"/>
  <c r="H361" i="7"/>
  <c r="J361" i="7" s="1"/>
  <c r="AC361" i="7" s="1"/>
  <c r="W206" i="7"/>
  <c r="W319" i="7"/>
  <c r="W326" i="7"/>
  <c r="W60" i="7"/>
  <c r="H34" i="7"/>
  <c r="H23" i="7"/>
  <c r="W23" i="7" s="1"/>
  <c r="H25" i="7"/>
  <c r="W25" i="7" s="1"/>
  <c r="H11" i="7"/>
  <c r="W11" i="7" s="1"/>
  <c r="H368" i="7"/>
  <c r="K368" i="7" s="1"/>
  <c r="H341" i="7"/>
  <c r="W341" i="7" s="1"/>
  <c r="H320" i="7"/>
  <c r="W320" i="7" s="1"/>
  <c r="H279" i="7"/>
  <c r="W279" i="7" s="1"/>
  <c r="H245" i="7"/>
  <c r="W245" i="7" s="1"/>
  <c r="H218" i="7"/>
  <c r="H156" i="7"/>
  <c r="W156" i="7" s="1"/>
  <c r="W139" i="7"/>
  <c r="W36" i="7"/>
  <c r="H46" i="7"/>
  <c r="W46" i="7" s="1"/>
  <c r="W26" i="7"/>
  <c r="H170" i="7"/>
  <c r="W170" i="7" s="1"/>
  <c r="W57" i="7"/>
  <c r="W52" i="7"/>
  <c r="W39" i="7"/>
  <c r="W35" i="7"/>
  <c r="W314" i="7"/>
  <c r="H204" i="7"/>
  <c r="H173" i="7"/>
  <c r="W173" i="7" s="1"/>
  <c r="H55" i="7"/>
  <c r="W55" i="7" s="1"/>
  <c r="W44" i="7"/>
  <c r="H53" i="7"/>
  <c r="W53" i="7" s="1"/>
  <c r="W78" i="7"/>
  <c r="W76" i="7"/>
  <c r="W18" i="7"/>
  <c r="W166" i="7"/>
  <c r="H296" i="7"/>
  <c r="W296" i="7" s="1"/>
  <c r="W68" i="7"/>
  <c r="W32" i="7"/>
  <c r="H348" i="7"/>
  <c r="K348" i="7" s="1"/>
  <c r="W303" i="7"/>
  <c r="H71" i="7"/>
  <c r="W71" i="7" s="1"/>
  <c r="W47" i="7"/>
  <c r="W34" i="7"/>
  <c r="W37" i="7"/>
  <c r="W20" i="7"/>
  <c r="W43" i="7"/>
  <c r="H51" i="7"/>
  <c r="W51" i="7" s="1"/>
  <c r="E353" i="7"/>
  <c r="H353" i="7" s="1"/>
  <c r="D357" i="7"/>
  <c r="W222" i="7"/>
  <c r="W210" i="7"/>
  <c r="W191" i="7"/>
  <c r="W208" i="7"/>
  <c r="W192" i="7"/>
  <c r="H33" i="7"/>
  <c r="W33" i="7" s="1"/>
  <c r="H343" i="7"/>
  <c r="W297" i="7"/>
  <c r="W216" i="7"/>
  <c r="W63" i="7"/>
  <c r="W45" i="7"/>
  <c r="H90" i="7"/>
  <c r="W90" i="7" s="1"/>
  <c r="H344" i="7"/>
  <c r="W204" i="7"/>
  <c r="W22" i="7"/>
  <c r="H357" i="7"/>
  <c r="J357" i="7" s="1"/>
  <c r="H362" i="7"/>
  <c r="W293" i="7"/>
  <c r="W311" i="7"/>
  <c r="W174" i="7"/>
  <c r="W61" i="7"/>
  <c r="W49" i="7"/>
  <c r="W38" i="7"/>
  <c r="W67" i="7"/>
  <c r="K281" i="11"/>
  <c r="J281" i="11"/>
  <c r="H86" i="11"/>
  <c r="H212" i="11"/>
  <c r="H210" i="11"/>
  <c r="H317" i="11"/>
  <c r="H335" i="11"/>
  <c r="H224" i="11"/>
  <c r="H214" i="11"/>
  <c r="H283" i="11"/>
  <c r="K204" i="11"/>
  <c r="J204" i="11"/>
  <c r="Y204" i="11" s="1"/>
  <c r="H230" i="11"/>
  <c r="H293" i="11"/>
  <c r="H130" i="11"/>
  <c r="H190" i="11"/>
  <c r="K260" i="11"/>
  <c r="J260" i="11"/>
  <c r="Y260" i="11" s="1"/>
  <c r="K94" i="11"/>
  <c r="J94" i="11"/>
  <c r="K311" i="11"/>
  <c r="W241" i="11"/>
  <c r="Y241" i="11"/>
  <c r="K206" i="11"/>
  <c r="J206" i="11"/>
  <c r="Y206" i="11" s="1"/>
  <c r="H331" i="11"/>
  <c r="H192" i="11"/>
  <c r="H132" i="11"/>
  <c r="J291" i="11"/>
  <c r="Y291" i="11" s="1"/>
  <c r="H264" i="11"/>
  <c r="H305" i="11"/>
  <c r="H82" i="11"/>
  <c r="H128" i="11"/>
  <c r="H42" i="11"/>
  <c r="H102" i="11"/>
  <c r="H96" i="11"/>
  <c r="H285" i="11"/>
  <c r="H98" i="11"/>
  <c r="H226" i="11"/>
  <c r="H216" i="11"/>
  <c r="K295" i="11"/>
  <c r="J295" i="11"/>
  <c r="Y295" i="11" s="1"/>
  <c r="J188" i="11"/>
  <c r="Y188" i="11" s="1"/>
  <c r="K188" i="11"/>
  <c r="K319" i="11"/>
  <c r="H114" i="11"/>
  <c r="H90" i="11"/>
  <c r="K118" i="11"/>
  <c r="J118" i="11"/>
  <c r="W213" i="11"/>
  <c r="Y213" i="11"/>
  <c r="W277" i="11"/>
  <c r="Y277" i="11"/>
  <c r="W308" i="11"/>
  <c r="Y308" i="11"/>
  <c r="E374" i="11"/>
  <c r="E375" i="11" s="1"/>
  <c r="I382" i="11" s="1"/>
  <c r="W287" i="11"/>
  <c r="Y287" i="11"/>
  <c r="W361" i="11"/>
  <c r="Y361" i="11"/>
  <c r="J30" i="11"/>
  <c r="Y30" i="11" s="1"/>
  <c r="K30" i="11"/>
  <c r="J248" i="11"/>
  <c r="Y248" i="11" s="1"/>
  <c r="K248" i="11"/>
  <c r="K110" i="11"/>
  <c r="J110" i="11"/>
  <c r="J202" i="11"/>
  <c r="Y202" i="11" s="1"/>
  <c r="K202" i="11"/>
  <c r="H40" i="11"/>
  <c r="H228" i="11"/>
  <c r="K84" i="11"/>
  <c r="J84" i="11"/>
  <c r="K220" i="11"/>
  <c r="K345" i="11"/>
  <c r="J345" i="11"/>
  <c r="J309" i="11"/>
  <c r="Y309" i="11" s="1"/>
  <c r="K309" i="11"/>
  <c r="K301" i="11"/>
  <c r="W301" i="11" s="1"/>
  <c r="H186" i="11"/>
  <c r="H104" i="11"/>
  <c r="H92" i="11"/>
  <c r="H313" i="11"/>
  <c r="K339" i="11"/>
  <c r="J339" i="11"/>
  <c r="H88" i="11"/>
  <c r="H44" i="11"/>
  <c r="H303" i="11"/>
  <c r="H256" i="11"/>
  <c r="W168" i="11"/>
  <c r="W217" i="11"/>
  <c r="W173" i="11"/>
  <c r="W338" i="11"/>
  <c r="W363" i="11"/>
  <c r="W355" i="11"/>
  <c r="W105" i="11"/>
  <c r="W156" i="11"/>
  <c r="W85" i="11"/>
  <c r="W191" i="11"/>
  <c r="W145" i="11"/>
  <c r="W333" i="11"/>
  <c r="W154" i="11"/>
  <c r="W316" i="11"/>
  <c r="W276" i="11"/>
  <c r="W362" i="11"/>
  <c r="W113" i="11"/>
  <c r="W171" i="11"/>
  <c r="W27" i="11"/>
  <c r="W138" i="11"/>
  <c r="W227" i="11"/>
  <c r="W141" i="11"/>
  <c r="W159" i="11"/>
  <c r="W211" i="11"/>
  <c r="W235" i="11"/>
  <c r="W324" i="11"/>
  <c r="W265" i="11"/>
  <c r="K200" i="11"/>
  <c r="W200" i="11" s="1"/>
  <c r="W116" i="11"/>
  <c r="W124" i="11"/>
  <c r="W253" i="11"/>
  <c r="W39" i="11"/>
  <c r="W306" i="11"/>
  <c r="W318" i="11"/>
  <c r="W157" i="11"/>
  <c r="W179" i="11"/>
  <c r="W184" i="11"/>
  <c r="W107" i="11"/>
  <c r="W127" i="11"/>
  <c r="W272" i="11"/>
  <c r="W119" i="11"/>
  <c r="W101" i="11"/>
  <c r="W152" i="11"/>
  <c r="W320" i="11"/>
  <c r="W164" i="11"/>
  <c r="W249" i="11"/>
  <c r="W165" i="11"/>
  <c r="W288" i="11"/>
  <c r="W148" i="11"/>
  <c r="W162" i="11"/>
  <c r="W247" i="11"/>
  <c r="W135" i="11"/>
  <c r="W144" i="11"/>
  <c r="W290" i="11"/>
  <c r="W219" i="11"/>
  <c r="W243" i="11"/>
  <c r="W97" i="11"/>
  <c r="W89" i="11"/>
  <c r="W215" i="11"/>
  <c r="W319" i="11"/>
  <c r="W161" i="11"/>
  <c r="W342" i="11"/>
  <c r="W153" i="11"/>
  <c r="W158" i="11"/>
  <c r="W351" i="11"/>
  <c r="W332" i="11"/>
  <c r="W353" i="11"/>
  <c r="W326" i="11"/>
  <c r="W340" i="11"/>
  <c r="W242" i="11"/>
  <c r="W218" i="11"/>
  <c r="W223" i="11"/>
  <c r="W23" i="11"/>
  <c r="W367" i="11"/>
  <c r="W255" i="11"/>
  <c r="W259" i="11"/>
  <c r="W311" i="11"/>
  <c r="W348" i="11"/>
  <c r="W185" i="11"/>
  <c r="W344" i="11"/>
  <c r="W322" i="11"/>
  <c r="W137" i="11"/>
  <c r="W167" i="11"/>
  <c r="W83" i="11"/>
  <c r="W142" i="11"/>
  <c r="W160" i="11"/>
  <c r="W170" i="11"/>
  <c r="W231" i="11"/>
  <c r="W245" i="11"/>
  <c r="W268" i="11"/>
  <c r="W209" i="11"/>
  <c r="W199" i="11"/>
  <c r="W349" i="11"/>
  <c r="W149" i="11"/>
  <c r="W87" i="11"/>
  <c r="W172" i="11"/>
  <c r="W239" i="11"/>
  <c r="K252" i="11"/>
  <c r="J252" i="11"/>
  <c r="Y252" i="11" s="1"/>
  <c r="W238" i="11"/>
  <c r="W22" i="11"/>
  <c r="H250" i="7"/>
  <c r="W250" i="7" s="1"/>
  <c r="H289" i="7"/>
  <c r="W289" i="7" s="1"/>
  <c r="W290" i="7"/>
  <c r="W256" i="7"/>
  <c r="W277" i="7"/>
  <c r="W295" i="7"/>
  <c r="W274" i="7"/>
  <c r="W263" i="7"/>
  <c r="H246" i="7"/>
  <c r="W246" i="7" s="1"/>
  <c r="H241" i="7"/>
  <c r="W241" i="7" s="1"/>
  <c r="H285" i="7"/>
  <c r="W285" i="7" s="1"/>
  <c r="W271" i="7"/>
  <c r="W282" i="7"/>
  <c r="W270" i="7"/>
  <c r="W260" i="7"/>
  <c r="K349" i="7"/>
  <c r="J349" i="7"/>
  <c r="AC349" i="7" s="1"/>
  <c r="H355" i="7"/>
  <c r="J355" i="7" s="1"/>
  <c r="AC355" i="7" s="1"/>
  <c r="H333" i="7"/>
  <c r="W333" i="7" s="1"/>
  <c r="H298" i="7"/>
  <c r="W298" i="7" s="1"/>
  <c r="H288" i="7"/>
  <c r="W288" i="7" s="1"/>
  <c r="H318" i="7"/>
  <c r="W318" i="7" s="1"/>
  <c r="W340" i="7"/>
  <c r="H337" i="7"/>
  <c r="W337" i="7" s="1"/>
  <c r="W316" i="7"/>
  <c r="W317" i="7"/>
  <c r="W286" i="7"/>
  <c r="H363" i="7"/>
  <c r="W332" i="7"/>
  <c r="H334" i="7"/>
  <c r="W334" i="7" s="1"/>
  <c r="H313" i="7"/>
  <c r="W313" i="7" s="1"/>
  <c r="H305" i="7"/>
  <c r="W305" i="7" s="1"/>
  <c r="H306" i="7"/>
  <c r="W306" i="7" s="1"/>
  <c r="W315" i="7"/>
  <c r="H302" i="7"/>
  <c r="W302" i="7" s="1"/>
  <c r="H358" i="7"/>
  <c r="J358" i="7" s="1"/>
  <c r="Y358" i="7" s="1"/>
  <c r="H347" i="7"/>
  <c r="J347" i="7" s="1"/>
  <c r="Y347" i="7" s="1"/>
  <c r="H321" i="7"/>
  <c r="W321" i="7" s="1"/>
  <c r="H310" i="7"/>
  <c r="W310" i="7" s="1"/>
  <c r="H294" i="7"/>
  <c r="W294" i="7" s="1"/>
  <c r="W283" i="7"/>
  <c r="W338" i="7"/>
  <c r="W335" i="7"/>
  <c r="H369" i="7"/>
  <c r="H330" i="7"/>
  <c r="W330" i="7" s="1"/>
  <c r="H312" i="7"/>
  <c r="W312" i="7" s="1"/>
  <c r="W307" i="7"/>
  <c r="W299" i="7"/>
  <c r="W328" i="7"/>
  <c r="H322" i="7"/>
  <c r="W322" i="7" s="1"/>
  <c r="H301" i="7"/>
  <c r="W301" i="7" s="1"/>
  <c r="W265" i="7"/>
  <c r="H254" i="7"/>
  <c r="W254" i="7" s="1"/>
  <c r="H225" i="7"/>
  <c r="W225" i="7" s="1"/>
  <c r="W199" i="7"/>
  <c r="W239" i="7"/>
  <c r="W235" i="7"/>
  <c r="H182" i="7"/>
  <c r="W182" i="7" s="1"/>
  <c r="W142" i="7"/>
  <c r="H171" i="7"/>
  <c r="W171" i="7" s="1"/>
  <c r="H181" i="7"/>
  <c r="W181" i="7" s="1"/>
  <c r="H236" i="7"/>
  <c r="W236" i="7" s="1"/>
  <c r="W207" i="7"/>
  <c r="W203" i="7"/>
  <c r="G373" i="7"/>
  <c r="G374" i="7" s="1"/>
  <c r="I382" i="7" s="1"/>
  <c r="W105" i="7"/>
  <c r="W218" i="7"/>
  <c r="H201" i="7"/>
  <c r="W201" i="7" s="1"/>
  <c r="H276" i="7"/>
  <c r="W276" i="7" s="1"/>
  <c r="W272" i="7"/>
  <c r="H262" i="7"/>
  <c r="W262" i="7" s="1"/>
  <c r="H252" i="7"/>
  <c r="W252" i="7" s="1"/>
  <c r="H212" i="7"/>
  <c r="W212" i="7" s="1"/>
  <c r="H200" i="7"/>
  <c r="W200" i="7" s="1"/>
  <c r="H198" i="7"/>
  <c r="E373" i="7"/>
  <c r="E374" i="7" s="1"/>
  <c r="I381" i="7" s="1"/>
  <c r="H280" i="7"/>
  <c r="W280" i="7" s="1"/>
  <c r="W229" i="7"/>
  <c r="H217" i="7"/>
  <c r="W217" i="7" s="1"/>
  <c r="W264" i="7"/>
  <c r="W193" i="7"/>
  <c r="H196" i="7"/>
  <c r="W196" i="7" s="1"/>
  <c r="H258" i="7"/>
  <c r="W258" i="7" s="1"/>
  <c r="H242" i="7"/>
  <c r="W242" i="7" s="1"/>
  <c r="H184" i="7"/>
  <c r="W184" i="7" s="1"/>
  <c r="H106" i="7"/>
  <c r="W106" i="7" s="1"/>
  <c r="H275" i="7"/>
  <c r="W275" i="7" s="1"/>
  <c r="H257" i="7"/>
  <c r="W257" i="7" s="1"/>
  <c r="H214" i="7"/>
  <c r="W214" i="7" s="1"/>
  <c r="W195" i="7"/>
  <c r="H209" i="7"/>
  <c r="W209" i="7" s="1"/>
  <c r="H172" i="7"/>
  <c r="W172" i="7" s="1"/>
  <c r="H134" i="7"/>
  <c r="W134" i="7" s="1"/>
  <c r="K343" i="7"/>
  <c r="J343" i="7"/>
  <c r="Y343" i="7" s="1"/>
  <c r="J345" i="7"/>
  <c r="Y345" i="7" s="1"/>
  <c r="K345" i="7"/>
  <c r="K357" i="7"/>
  <c r="K344" i="7"/>
  <c r="J344" i="7"/>
  <c r="Y344" i="7" s="1"/>
  <c r="K365" i="7"/>
  <c r="J365" i="7"/>
  <c r="AC365" i="7" s="1"/>
  <c r="K361" i="7"/>
  <c r="H350" i="7"/>
  <c r="H352" i="7"/>
  <c r="H261" i="7"/>
  <c r="W261" i="7" s="1"/>
  <c r="H238" i="7"/>
  <c r="W238" i="7" s="1"/>
  <c r="H186" i="7"/>
  <c r="W186" i="7" s="1"/>
  <c r="H253" i="7"/>
  <c r="W253" i="7" s="1"/>
  <c r="H154" i="7"/>
  <c r="W154" i="7" s="1"/>
  <c r="H118" i="7"/>
  <c r="W118" i="7" s="1"/>
  <c r="H126" i="7"/>
  <c r="W126" i="7" s="1"/>
  <c r="H145" i="7"/>
  <c r="W145" i="7" s="1"/>
  <c r="H73" i="7"/>
  <c r="W73" i="7" s="1"/>
  <c r="H69" i="7"/>
  <c r="W69" i="7" s="1"/>
  <c r="H27" i="7"/>
  <c r="W27" i="7" s="1"/>
  <c r="J346" i="7"/>
  <c r="AC346" i="7" s="1"/>
  <c r="H115" i="7"/>
  <c r="W115" i="7" s="1"/>
  <c r="H162" i="7"/>
  <c r="W162" i="7" s="1"/>
  <c r="H168" i="7"/>
  <c r="W168" i="7" s="1"/>
  <c r="H110" i="7"/>
  <c r="W110" i="7" s="1"/>
  <c r="H178" i="7"/>
  <c r="W178" i="7" s="1"/>
  <c r="H140" i="7"/>
  <c r="W140" i="7" s="1"/>
  <c r="H65" i="7"/>
  <c r="W65" i="7" s="1"/>
  <c r="H367" i="7"/>
  <c r="K342" i="7"/>
  <c r="J342" i="7"/>
  <c r="AC342" i="7" s="1"/>
  <c r="H339" i="7"/>
  <c r="W339" i="7" s="1"/>
  <c r="H304" i="7"/>
  <c r="W304" i="7" s="1"/>
  <c r="H234" i="7"/>
  <c r="W234" i="7" s="1"/>
  <c r="H161" i="7"/>
  <c r="W161" i="7" s="1"/>
  <c r="H167" i="7"/>
  <c r="W167" i="7" s="1"/>
  <c r="H94" i="7"/>
  <c r="W94" i="7" s="1"/>
  <c r="H138" i="7"/>
  <c r="W138" i="7" s="1"/>
  <c r="J368" i="7"/>
  <c r="AC368" i="7" s="1"/>
  <c r="H364" i="7"/>
  <c r="H366" i="7"/>
  <c r="H269" i="7"/>
  <c r="W269" i="7" s="1"/>
  <c r="H160" i="7"/>
  <c r="W160" i="7" s="1"/>
  <c r="H175" i="7"/>
  <c r="W175" i="7" s="1"/>
  <c r="H165" i="7"/>
  <c r="W165" i="7" s="1"/>
  <c r="H131" i="7"/>
  <c r="W131" i="7" s="1"/>
  <c r="H137" i="7"/>
  <c r="W137" i="7" s="1"/>
  <c r="H84" i="7"/>
  <c r="W84" i="7" s="1"/>
  <c r="H29" i="7"/>
  <c r="W29" i="7" s="1"/>
  <c r="W12" i="7"/>
  <c r="H351" i="7"/>
  <c r="J354" i="7"/>
  <c r="AC354" i="7" s="1"/>
  <c r="H300" i="7"/>
  <c r="W300" i="7" s="1"/>
  <c r="H327" i="7"/>
  <c r="W327" i="7" s="1"/>
  <c r="H371" i="7"/>
  <c r="H292" i="7"/>
  <c r="W292" i="7" s="1"/>
  <c r="H244" i="7"/>
  <c r="W244" i="7" s="1"/>
  <c r="H189" i="7"/>
  <c r="W189" i="7" s="1"/>
  <c r="H202" i="7"/>
  <c r="W202" i="7" s="1"/>
  <c r="H159" i="7"/>
  <c r="W159" i="7" s="1"/>
  <c r="H124" i="7"/>
  <c r="W124" i="7" s="1"/>
  <c r="H129" i="7"/>
  <c r="W129" i="7" s="1"/>
  <c r="H17" i="7"/>
  <c r="W17" i="7" s="1"/>
  <c r="H13" i="7"/>
  <c r="W13" i="7" s="1"/>
  <c r="H273" i="7"/>
  <c r="W273" i="7" s="1"/>
  <c r="H240" i="7"/>
  <c r="W240" i="7" s="1"/>
  <c r="H248" i="7"/>
  <c r="W248" i="7" s="1"/>
  <c r="W198" i="7"/>
  <c r="H158" i="7"/>
  <c r="W158" i="7" s="1"/>
  <c r="H123" i="7"/>
  <c r="W123" i="7" s="1"/>
  <c r="H102" i="7"/>
  <c r="W102" i="7" s="1"/>
  <c r="H148" i="7"/>
  <c r="W148" i="7" s="1"/>
  <c r="W122" i="7"/>
  <c r="H88" i="7"/>
  <c r="W88" i="7" s="1"/>
  <c r="H81" i="7"/>
  <c r="W81" i="7" s="1"/>
  <c r="H79" i="7"/>
  <c r="W79" i="7" s="1"/>
  <c r="H9" i="7"/>
  <c r="W9" i="7" s="1"/>
  <c r="D373" i="7"/>
  <c r="D374" i="7" s="1"/>
  <c r="K347" i="7"/>
  <c r="W347" i="7" s="1"/>
  <c r="J370" i="7"/>
  <c r="AC370" i="7" s="1"/>
  <c r="H284" i="7"/>
  <c r="W284" i="7" s="1"/>
  <c r="H266" i="7"/>
  <c r="W266" i="7" s="1"/>
  <c r="H228" i="7"/>
  <c r="W228" i="7" s="1"/>
  <c r="H185" i="7"/>
  <c r="W185" i="7" s="1"/>
  <c r="H194" i="7"/>
  <c r="W194" i="7" s="1"/>
  <c r="H157" i="7"/>
  <c r="W157" i="7" s="1"/>
  <c r="H121" i="7"/>
  <c r="W121" i="7" s="1"/>
  <c r="H147" i="7"/>
  <c r="W147" i="7" s="1"/>
  <c r="H21" i="7"/>
  <c r="W21" i="7" s="1"/>
  <c r="F373" i="7"/>
  <c r="F374" i="7" s="1"/>
  <c r="I380" i="7" s="1"/>
  <c r="H8" i="7"/>
  <c r="W8" i="7" s="1"/>
  <c r="H360" i="7"/>
  <c r="H359" i="7"/>
  <c r="J372" i="7"/>
  <c r="AC372" i="7" s="1"/>
  <c r="H308" i="7"/>
  <c r="W308" i="7" s="1"/>
  <c r="H224" i="7"/>
  <c r="W224" i="7" s="1"/>
  <c r="H114" i="7"/>
  <c r="W114" i="7" s="1"/>
  <c r="H98" i="7"/>
  <c r="W98" i="7" s="1"/>
  <c r="H75" i="7"/>
  <c r="W75" i="7" s="1"/>
  <c r="H82" i="7"/>
  <c r="W82" i="7" s="1"/>
  <c r="I373" i="7"/>
  <c r="I374" i="7" s="1"/>
  <c r="I384" i="7" s="1"/>
  <c r="K355" i="7" l="1"/>
  <c r="J356" i="7"/>
  <c r="AC356" i="7" s="1"/>
  <c r="AC343" i="7"/>
  <c r="AC357" i="7"/>
  <c r="AC347" i="7"/>
  <c r="AC344" i="7"/>
  <c r="AC345" i="7"/>
  <c r="AC358" i="7"/>
  <c r="J325" i="11"/>
  <c r="K297" i="11"/>
  <c r="J297" i="11"/>
  <c r="J134" i="11"/>
  <c r="Y134" i="11" s="1"/>
  <c r="J236" i="11"/>
  <c r="Y236" i="11" s="1"/>
  <c r="K327" i="11"/>
  <c r="W327" i="11" s="1"/>
  <c r="K244" i="11"/>
  <c r="W343" i="11"/>
  <c r="J240" i="11"/>
  <c r="K299" i="11"/>
  <c r="J321" i="11"/>
  <c r="J36" i="11"/>
  <c r="K36" i="11"/>
  <c r="K196" i="11"/>
  <c r="J307" i="11"/>
  <c r="K307" i="11"/>
  <c r="W291" i="11"/>
  <c r="W236" i="11"/>
  <c r="W208" i="11"/>
  <c r="K358" i="7"/>
  <c r="W358" i="7" s="1"/>
  <c r="J348" i="7"/>
  <c r="J341" i="11"/>
  <c r="K341" i="11"/>
  <c r="K232" i="11"/>
  <c r="J232" i="11"/>
  <c r="J198" i="11"/>
  <c r="Y198" i="11" s="1"/>
  <c r="K198" i="11"/>
  <c r="K329" i="11"/>
  <c r="J329" i="11"/>
  <c r="K122" i="11"/>
  <c r="J122" i="11"/>
  <c r="W260" i="11"/>
  <c r="W204" i="11"/>
  <c r="J38" i="11"/>
  <c r="K38" i="11"/>
  <c r="K24" i="11"/>
  <c r="J24" i="11"/>
  <c r="J26" i="11"/>
  <c r="K26" i="11"/>
  <c r="J234" i="11"/>
  <c r="K234" i="11"/>
  <c r="K28" i="11"/>
  <c r="J28" i="11"/>
  <c r="K34" i="11"/>
  <c r="J34" i="11"/>
  <c r="I380" i="11"/>
  <c r="I389" i="11" s="1"/>
  <c r="Q2" i="12" s="1"/>
  <c r="S4" i="9" s="1"/>
  <c r="W196" i="11"/>
  <c r="K112" i="11"/>
  <c r="J112" i="11"/>
  <c r="K108" i="11"/>
  <c r="J108" i="11"/>
  <c r="K337" i="11"/>
  <c r="J337" i="11"/>
  <c r="J126" i="11"/>
  <c r="K126" i="11"/>
  <c r="J315" i="11"/>
  <c r="K315" i="11"/>
  <c r="K222" i="11"/>
  <c r="J222" i="11"/>
  <c r="J323" i="11"/>
  <c r="K323" i="11"/>
  <c r="W106" i="11"/>
  <c r="Y106" i="11"/>
  <c r="H374" i="11"/>
  <c r="H375" i="11" s="1"/>
  <c r="J120" i="11"/>
  <c r="K120" i="11"/>
  <c r="K347" i="11"/>
  <c r="J347" i="11"/>
  <c r="J100" i="11"/>
  <c r="K100" i="11"/>
  <c r="J32" i="11"/>
  <c r="K32" i="11"/>
  <c r="W343" i="7"/>
  <c r="W372" i="7"/>
  <c r="Y372" i="7"/>
  <c r="I379" i="7"/>
  <c r="I388" i="7" s="1"/>
  <c r="T7" i="8" s="1"/>
  <c r="Q4" i="25"/>
  <c r="W368" i="7"/>
  <c r="Y368" i="7"/>
  <c r="W342" i="7"/>
  <c r="Y342" i="7"/>
  <c r="K362" i="7"/>
  <c r="J362" i="7"/>
  <c r="W357" i="7"/>
  <c r="Y357" i="7"/>
  <c r="W354" i="7"/>
  <c r="Y354" i="7"/>
  <c r="W346" i="7"/>
  <c r="Y346" i="7"/>
  <c r="W361" i="7"/>
  <c r="Y361" i="7"/>
  <c r="W365" i="7"/>
  <c r="Y365" i="7"/>
  <c r="W345" i="7"/>
  <c r="K353" i="7"/>
  <c r="J353" i="7"/>
  <c r="AC353" i="7" s="1"/>
  <c r="W370" i="7"/>
  <c r="Y370" i="7"/>
  <c r="W356" i="7"/>
  <c r="W349" i="7"/>
  <c r="Y349" i="7"/>
  <c r="W355" i="7"/>
  <c r="Y355" i="7"/>
  <c r="J303" i="11"/>
  <c r="Y303" i="11" s="1"/>
  <c r="K303" i="11"/>
  <c r="J186" i="11"/>
  <c r="Y186" i="11" s="1"/>
  <c r="K186" i="11"/>
  <c r="W202" i="11"/>
  <c r="W30" i="11"/>
  <c r="W295" i="11"/>
  <c r="J216" i="11"/>
  <c r="Y216" i="11" s="1"/>
  <c r="K216" i="11"/>
  <c r="J82" i="11"/>
  <c r="Y82" i="11" s="1"/>
  <c r="K82" i="11"/>
  <c r="J331" i="11"/>
  <c r="K331" i="11"/>
  <c r="K293" i="11"/>
  <c r="J293" i="11"/>
  <c r="Y293" i="11" s="1"/>
  <c r="K214" i="11"/>
  <c r="J214" i="11"/>
  <c r="J44" i="11"/>
  <c r="K44" i="11"/>
  <c r="W220" i="11"/>
  <c r="K90" i="11"/>
  <c r="J90" i="11"/>
  <c r="Y90" i="11" s="1"/>
  <c r="J226" i="11"/>
  <c r="Y226" i="11" s="1"/>
  <c r="K226" i="11"/>
  <c r="J305" i="11"/>
  <c r="Y305" i="11" s="1"/>
  <c r="K305" i="11"/>
  <c r="W244" i="11"/>
  <c r="Y94" i="11"/>
  <c r="W94" i="11"/>
  <c r="J230" i="11"/>
  <c r="K230" i="11"/>
  <c r="J224" i="11"/>
  <c r="Y224" i="11" s="1"/>
  <c r="K224" i="11"/>
  <c r="K88" i="11"/>
  <c r="J88" i="11"/>
  <c r="Y88" i="11" s="1"/>
  <c r="Y110" i="11"/>
  <c r="W110" i="11"/>
  <c r="J114" i="11"/>
  <c r="K114" i="11"/>
  <c r="K98" i="11"/>
  <c r="J98" i="11"/>
  <c r="J264" i="11"/>
  <c r="K264" i="11"/>
  <c r="J335" i="11"/>
  <c r="K335" i="11"/>
  <c r="W299" i="11"/>
  <c r="Y339" i="11"/>
  <c r="W339" i="11"/>
  <c r="K285" i="11"/>
  <c r="J285" i="11"/>
  <c r="J317" i="11"/>
  <c r="K317" i="11"/>
  <c r="Y84" i="11"/>
  <c r="W84" i="11"/>
  <c r="W188" i="11"/>
  <c r="J96" i="11"/>
  <c r="K96" i="11"/>
  <c r="W206" i="11"/>
  <c r="J210" i="11"/>
  <c r="Y210" i="11" s="1"/>
  <c r="K210" i="11"/>
  <c r="J313" i="11"/>
  <c r="K313" i="11"/>
  <c r="K102" i="11"/>
  <c r="J102" i="11"/>
  <c r="Y102" i="11" s="1"/>
  <c r="K212" i="11"/>
  <c r="J212" i="11"/>
  <c r="W281" i="11"/>
  <c r="Y281" i="11"/>
  <c r="J92" i="11"/>
  <c r="Y92" i="11" s="1"/>
  <c r="K92" i="11"/>
  <c r="K228" i="11"/>
  <c r="J228" i="11"/>
  <c r="Y228" i="11" s="1"/>
  <c r="W248" i="11"/>
  <c r="K42" i="11"/>
  <c r="J42" i="11"/>
  <c r="K132" i="11"/>
  <c r="J132" i="11"/>
  <c r="J190" i="11"/>
  <c r="Y190" i="11" s="1"/>
  <c r="K190" i="11"/>
  <c r="J86" i="11"/>
  <c r="Y86" i="11" s="1"/>
  <c r="K86" i="11"/>
  <c r="J256" i="11"/>
  <c r="Y256" i="11" s="1"/>
  <c r="K256" i="11"/>
  <c r="J104" i="11"/>
  <c r="Y104" i="11" s="1"/>
  <c r="K104" i="11"/>
  <c r="Y345" i="11"/>
  <c r="W345" i="11"/>
  <c r="J40" i="11"/>
  <c r="K40" i="11"/>
  <c r="W118" i="11"/>
  <c r="Y118" i="11"/>
  <c r="J128" i="11"/>
  <c r="K128" i="11"/>
  <c r="J192" i="11"/>
  <c r="Y192" i="11" s="1"/>
  <c r="K192" i="11"/>
  <c r="K130" i="11"/>
  <c r="J130" i="11"/>
  <c r="K283" i="11"/>
  <c r="J283" i="11"/>
  <c r="Y283" i="11" s="1"/>
  <c r="W240" i="11"/>
  <c r="Y240" i="11"/>
  <c r="W309" i="11"/>
  <c r="W252" i="11"/>
  <c r="J369" i="7"/>
  <c r="K369" i="7"/>
  <c r="J363" i="7"/>
  <c r="AC363" i="7" s="1"/>
  <c r="K363" i="7"/>
  <c r="W344" i="7"/>
  <c r="J366" i="7"/>
  <c r="AC366" i="7" s="1"/>
  <c r="K366" i="7"/>
  <c r="K364" i="7"/>
  <c r="J364" i="7"/>
  <c r="AC364" i="7" s="1"/>
  <c r="K352" i="7"/>
  <c r="J352" i="7"/>
  <c r="T10" i="8"/>
  <c r="J359" i="7"/>
  <c r="AC359" i="7" s="1"/>
  <c r="K359" i="7"/>
  <c r="J371" i="7"/>
  <c r="K371" i="7"/>
  <c r="J351" i="7"/>
  <c r="K351" i="7"/>
  <c r="J367" i="7"/>
  <c r="AC367" i="7" s="1"/>
  <c r="K367" i="7"/>
  <c r="J350" i="7"/>
  <c r="K350" i="7"/>
  <c r="K360" i="7"/>
  <c r="J360" i="7"/>
  <c r="AC360" i="7" s="1"/>
  <c r="Y362" i="7" l="1"/>
  <c r="AC362" i="7"/>
  <c r="Y351" i="7"/>
  <c r="AC351" i="7"/>
  <c r="Y369" i="7"/>
  <c r="AC369" i="7"/>
  <c r="Y371" i="7"/>
  <c r="AC371" i="7"/>
  <c r="W348" i="7"/>
  <c r="AC348" i="7"/>
  <c r="Y350" i="7"/>
  <c r="AC350" i="7"/>
  <c r="Y356" i="7"/>
  <c r="Y352" i="7"/>
  <c r="AC352" i="7"/>
  <c r="Y297" i="11"/>
  <c r="W297" i="11"/>
  <c r="W134" i="11"/>
  <c r="Y325" i="11"/>
  <c r="W325" i="11"/>
  <c r="W104" i="11"/>
  <c r="Y36" i="11"/>
  <c r="W36" i="11"/>
  <c r="Y321" i="11"/>
  <c r="W321" i="11"/>
  <c r="Y307" i="11"/>
  <c r="W307" i="11"/>
  <c r="W216" i="11"/>
  <c r="W303" i="11"/>
  <c r="W198" i="11"/>
  <c r="W293" i="11"/>
  <c r="Y348" i="7"/>
  <c r="Y34" i="11"/>
  <c r="W34" i="11"/>
  <c r="Y24" i="11"/>
  <c r="W24" i="11"/>
  <c r="Y329" i="11"/>
  <c r="W329" i="11"/>
  <c r="Y38" i="11"/>
  <c r="W38" i="11"/>
  <c r="Y28" i="11"/>
  <c r="W28" i="11"/>
  <c r="Y232" i="11"/>
  <c r="W232" i="11"/>
  <c r="W283" i="11"/>
  <c r="Y234" i="11"/>
  <c r="W234" i="11"/>
  <c r="Y122" i="11"/>
  <c r="W122" i="11"/>
  <c r="Y26" i="11"/>
  <c r="W26" i="11"/>
  <c r="Y341" i="11"/>
  <c r="W341" i="11"/>
  <c r="W90" i="11"/>
  <c r="W190" i="11"/>
  <c r="Y100" i="11"/>
  <c r="W100" i="11"/>
  <c r="Y347" i="11"/>
  <c r="W347" i="11"/>
  <c r="Y323" i="11"/>
  <c r="W323" i="11"/>
  <c r="Y337" i="11"/>
  <c r="W337" i="11"/>
  <c r="Y222" i="11"/>
  <c r="W222" i="11"/>
  <c r="Y108" i="11"/>
  <c r="W108" i="11"/>
  <c r="W210" i="11"/>
  <c r="Y120" i="11"/>
  <c r="W120" i="11"/>
  <c r="Y315" i="11"/>
  <c r="W315" i="11"/>
  <c r="Y112" i="11"/>
  <c r="W112" i="11"/>
  <c r="W228" i="11"/>
  <c r="W224" i="11"/>
  <c r="W82" i="11"/>
  <c r="W186" i="11"/>
  <c r="Y126" i="11"/>
  <c r="W126" i="11"/>
  <c r="K374" i="11"/>
  <c r="K375" i="11" s="1"/>
  <c r="I384" i="11" s="1"/>
  <c r="Q4" i="12" s="1"/>
  <c r="S6" i="9" s="1"/>
  <c r="Y32" i="11"/>
  <c r="W32" i="11"/>
  <c r="K373" i="7"/>
  <c r="K374" i="7" s="1"/>
  <c r="I383" i="7" s="1"/>
  <c r="T9" i="8" s="1"/>
  <c r="W350" i="7"/>
  <c r="W360" i="7"/>
  <c r="Y360" i="7"/>
  <c r="W367" i="7"/>
  <c r="Y367" i="7"/>
  <c r="W362" i="7"/>
  <c r="W366" i="7"/>
  <c r="Y366" i="7"/>
  <c r="W359" i="7"/>
  <c r="Y359" i="7"/>
  <c r="W351" i="7"/>
  <c r="W363" i="7"/>
  <c r="Y363" i="7"/>
  <c r="W353" i="7"/>
  <c r="Y353" i="7"/>
  <c r="W364" i="7"/>
  <c r="Y364" i="7"/>
  <c r="Y313" i="11"/>
  <c r="W313" i="11"/>
  <c r="Y128" i="11"/>
  <c r="W128" i="11"/>
  <c r="W132" i="11"/>
  <c r="Y132" i="11"/>
  <c r="W92" i="11"/>
  <c r="W102" i="11"/>
  <c r="Y285" i="11"/>
  <c r="W285" i="11"/>
  <c r="Y264" i="11"/>
  <c r="W264" i="11"/>
  <c r="W88" i="11"/>
  <c r="W98" i="11"/>
  <c r="Y98" i="11"/>
  <c r="J374" i="11"/>
  <c r="J375" i="11" s="1"/>
  <c r="Y42" i="11"/>
  <c r="W42" i="11"/>
  <c r="Y96" i="11"/>
  <c r="W96" i="11"/>
  <c r="W305" i="11"/>
  <c r="Y331" i="11"/>
  <c r="W331" i="11"/>
  <c r="Y44" i="11"/>
  <c r="W44" i="11"/>
  <c r="Y130" i="11"/>
  <c r="W130" i="11"/>
  <c r="W86" i="11"/>
  <c r="W192" i="11"/>
  <c r="Y40" i="11"/>
  <c r="W40" i="11"/>
  <c r="Y114" i="11"/>
  <c r="W114" i="11"/>
  <c r="W226" i="11"/>
  <c r="Y214" i="11"/>
  <c r="W214" i="11"/>
  <c r="Y212" i="11"/>
  <c r="W212" i="11"/>
  <c r="Y335" i="11"/>
  <c r="W335" i="11"/>
  <c r="Y230" i="11"/>
  <c r="W230" i="11"/>
  <c r="Y317" i="11"/>
  <c r="W317" i="11"/>
  <c r="W256" i="11"/>
  <c r="W352" i="7"/>
  <c r="W371" i="7"/>
  <c r="W369" i="7"/>
  <c r="J373" i="7"/>
  <c r="J374" i="7" s="1"/>
  <c r="Y373" i="7" l="1"/>
  <c r="Y374" i="7" s="1"/>
  <c r="Q6" i="25" s="1"/>
  <c r="Y374" i="11"/>
  <c r="Y375" i="11" s="1"/>
  <c r="S6" i="25" s="1"/>
  <c r="I378" i="7"/>
  <c r="T8" i="8" s="1"/>
  <c r="T12" i="8" s="1"/>
  <c r="Q5" i="25"/>
  <c r="I379" i="11"/>
  <c r="S5" i="25"/>
  <c r="S12" i="25" l="1"/>
  <c r="Q7" i="25"/>
  <c r="S7" i="25"/>
  <c r="S10" i="25" s="1"/>
  <c r="I386" i="7"/>
  <c r="H378" i="7" s="1"/>
  <c r="S8" i="8" s="1"/>
  <c r="Q3" i="12"/>
  <c r="I387" i="11"/>
  <c r="S13" i="25" l="1"/>
  <c r="Q7" i="12"/>
  <c r="S5" i="9"/>
  <c r="S9" i="9" s="1"/>
  <c r="S11" i="25"/>
  <c r="Q10" i="25"/>
  <c r="Q12" i="25"/>
  <c r="Q11" i="25"/>
  <c r="H379" i="7"/>
  <c r="H380" i="7"/>
  <c r="H384" i="7"/>
  <c r="S10" i="8" s="1"/>
  <c r="H382" i="7"/>
  <c r="H381" i="7"/>
  <c r="H385" i="7"/>
  <c r="S11" i="8" s="1"/>
  <c r="H383" i="7"/>
  <c r="S9" i="8" s="1"/>
  <c r="H379" i="11"/>
  <c r="H380" i="11"/>
  <c r="H385" i="11"/>
  <c r="P5" i="12" s="1"/>
  <c r="H383" i="11"/>
  <c r="H382" i="11"/>
  <c r="H381" i="11"/>
  <c r="H386" i="11"/>
  <c r="P6" i="12" s="1"/>
  <c r="H384" i="11"/>
  <c r="P4" i="12" s="1"/>
  <c r="Q13" i="25" l="1"/>
  <c r="H388" i="7"/>
  <c r="S7" i="8" s="1"/>
  <c r="S12" i="8" s="1"/>
  <c r="H389" i="11"/>
  <c r="P2" i="12" s="1"/>
  <c r="H386" i="7"/>
  <c r="P3" i="12"/>
  <c r="H387" i="11"/>
  <c r="S374" i="4"/>
  <c r="S375" i="4" s="1"/>
  <c r="R374" i="4"/>
  <c r="R375" i="4" s="1"/>
  <c r="U373" i="4"/>
  <c r="I373" i="4" s="1"/>
  <c r="T373" i="4"/>
  <c r="X373" i="4" s="1"/>
  <c r="O373" i="4"/>
  <c r="P373" i="4" s="1"/>
  <c r="N373" i="4"/>
  <c r="L373" i="4"/>
  <c r="K373" i="4"/>
  <c r="C373" i="4"/>
  <c r="U372" i="4"/>
  <c r="I372" i="4" s="1"/>
  <c r="T372" i="4"/>
  <c r="D372" i="4" s="1"/>
  <c r="O372" i="4"/>
  <c r="N372" i="4"/>
  <c r="P372" i="4" s="1"/>
  <c r="L372" i="4"/>
  <c r="C372" i="4"/>
  <c r="U371" i="4"/>
  <c r="J371" i="4" s="1"/>
  <c r="T371" i="4"/>
  <c r="G371" i="4" s="1"/>
  <c r="O371" i="4"/>
  <c r="N371" i="4"/>
  <c r="P371" i="4" s="1"/>
  <c r="M371" i="4"/>
  <c r="AD371" i="4" s="1"/>
  <c r="L371" i="4"/>
  <c r="I371" i="4"/>
  <c r="F371" i="4"/>
  <c r="C371" i="4"/>
  <c r="X370" i="4"/>
  <c r="U370" i="4"/>
  <c r="J370" i="4" s="1"/>
  <c r="T370" i="4"/>
  <c r="O370" i="4"/>
  <c r="N370" i="4"/>
  <c r="P370" i="4" s="1"/>
  <c r="L370" i="4"/>
  <c r="G370" i="4"/>
  <c r="E370" i="4"/>
  <c r="D370" i="4"/>
  <c r="C370" i="4"/>
  <c r="U369" i="4"/>
  <c r="J369" i="4" s="1"/>
  <c r="T369" i="4"/>
  <c r="X369" i="4" s="1"/>
  <c r="O369" i="4"/>
  <c r="N369" i="4"/>
  <c r="G369" i="4" s="1"/>
  <c r="L369" i="4"/>
  <c r="D369" i="4"/>
  <c r="C369" i="4"/>
  <c r="U368" i="4"/>
  <c r="I368" i="4" s="1"/>
  <c r="T368" i="4"/>
  <c r="Y368" i="4"/>
  <c r="O368" i="4"/>
  <c r="N368" i="4"/>
  <c r="L368" i="4"/>
  <c r="J368" i="4"/>
  <c r="F368" i="4"/>
  <c r="C368" i="4"/>
  <c r="U367" i="4"/>
  <c r="I367" i="4" s="1"/>
  <c r="T367" i="4"/>
  <c r="K367" i="4" s="1"/>
  <c r="O367" i="4"/>
  <c r="N367" i="4"/>
  <c r="P367" i="4" s="1"/>
  <c r="L367" i="4"/>
  <c r="J367" i="4"/>
  <c r="C367" i="4"/>
  <c r="X366" i="4"/>
  <c r="U366" i="4"/>
  <c r="J366" i="4" s="1"/>
  <c r="T366" i="4"/>
  <c r="Y366" i="4"/>
  <c r="P366" i="4"/>
  <c r="O366" i="4"/>
  <c r="N366" i="4"/>
  <c r="L366" i="4"/>
  <c r="K366" i="4"/>
  <c r="I366" i="4"/>
  <c r="E366" i="4"/>
  <c r="D366" i="4"/>
  <c r="AC366" i="4" s="1"/>
  <c r="C366" i="4"/>
  <c r="U365" i="4"/>
  <c r="I365" i="4" s="1"/>
  <c r="T365" i="4"/>
  <c r="X365" i="4" s="1"/>
  <c r="Y365" i="4"/>
  <c r="O365" i="4"/>
  <c r="P365" i="4" s="1"/>
  <c r="N365" i="4"/>
  <c r="M365" i="4"/>
  <c r="AD365" i="4" s="1"/>
  <c r="L365" i="4"/>
  <c r="K365" i="4"/>
  <c r="G365" i="4"/>
  <c r="E365" i="4"/>
  <c r="D365" i="4"/>
  <c r="C365" i="4"/>
  <c r="U364" i="4"/>
  <c r="I364" i="4" s="1"/>
  <c r="T364" i="4"/>
  <c r="D364" i="4" s="1"/>
  <c r="O364" i="4"/>
  <c r="N364" i="4"/>
  <c r="P364" i="4" s="1"/>
  <c r="L364" i="4"/>
  <c r="J364" i="4"/>
  <c r="C364" i="4"/>
  <c r="X363" i="4"/>
  <c r="U363" i="4"/>
  <c r="T363" i="4"/>
  <c r="G363" i="4" s="1"/>
  <c r="Y363" i="4"/>
  <c r="O363" i="4"/>
  <c r="N363" i="4"/>
  <c r="L363" i="4"/>
  <c r="J363" i="4"/>
  <c r="I363" i="4"/>
  <c r="E363" i="4"/>
  <c r="C363" i="4"/>
  <c r="X362" i="4"/>
  <c r="U362" i="4"/>
  <c r="T362" i="4"/>
  <c r="G362" i="4" s="1"/>
  <c r="O362" i="4"/>
  <c r="P362" i="4" s="1"/>
  <c r="N362" i="4"/>
  <c r="L362" i="4"/>
  <c r="F362" i="4" s="1"/>
  <c r="K362" i="4"/>
  <c r="I362" i="4"/>
  <c r="E362" i="4"/>
  <c r="D362" i="4"/>
  <c r="C362" i="4"/>
  <c r="U361" i="4"/>
  <c r="T361" i="4"/>
  <c r="X361" i="4" s="1"/>
  <c r="O361" i="4"/>
  <c r="N361" i="4"/>
  <c r="L361" i="4"/>
  <c r="K361" i="4"/>
  <c r="G361" i="4"/>
  <c r="D361" i="4"/>
  <c r="C361" i="4"/>
  <c r="U360" i="4"/>
  <c r="I360" i="4" s="1"/>
  <c r="T360" i="4"/>
  <c r="X360" i="4" s="1"/>
  <c r="Y360" i="4"/>
  <c r="O360" i="4"/>
  <c r="N360" i="4"/>
  <c r="P360" i="4" s="1"/>
  <c r="M360" i="4"/>
  <c r="AD360" i="4" s="1"/>
  <c r="L360" i="4"/>
  <c r="C360" i="4"/>
  <c r="U359" i="4"/>
  <c r="J359" i="4" s="1"/>
  <c r="T359" i="4"/>
  <c r="O359" i="4"/>
  <c r="N359" i="4"/>
  <c r="P359" i="4" s="1"/>
  <c r="L359" i="4"/>
  <c r="C359" i="4"/>
  <c r="X358" i="4"/>
  <c r="U358" i="4"/>
  <c r="T358" i="4"/>
  <c r="Y358" i="4"/>
  <c r="P358" i="4"/>
  <c r="O358" i="4"/>
  <c r="N358" i="4"/>
  <c r="L358" i="4"/>
  <c r="K358" i="4"/>
  <c r="I358" i="4"/>
  <c r="E358" i="4"/>
  <c r="D358" i="4"/>
  <c r="C358" i="4"/>
  <c r="U357" i="4"/>
  <c r="I357" i="4" s="1"/>
  <c r="T357" i="4"/>
  <c r="X357" i="4" s="1"/>
  <c r="O357" i="4"/>
  <c r="N357" i="4"/>
  <c r="L357" i="4"/>
  <c r="D357" i="4"/>
  <c r="C357" i="4"/>
  <c r="U356" i="4"/>
  <c r="I356" i="4" s="1"/>
  <c r="T356" i="4"/>
  <c r="D356" i="4" s="1"/>
  <c r="O356" i="4"/>
  <c r="N356" i="4"/>
  <c r="L356" i="4"/>
  <c r="J356" i="4"/>
  <c r="C356" i="4"/>
  <c r="U355" i="4"/>
  <c r="T355" i="4"/>
  <c r="G355" i="4" s="1"/>
  <c r="Y355" i="4"/>
  <c r="O355" i="4"/>
  <c r="N355" i="4"/>
  <c r="M355" i="4"/>
  <c r="AD355" i="4" s="1"/>
  <c r="L355" i="4"/>
  <c r="F355" i="4" s="1"/>
  <c r="J355" i="4"/>
  <c r="I355" i="4"/>
  <c r="E355" i="4"/>
  <c r="C355" i="4"/>
  <c r="U354" i="4"/>
  <c r="J354" i="4" s="1"/>
  <c r="T354" i="4"/>
  <c r="X354" i="4" s="1"/>
  <c r="O354" i="4"/>
  <c r="N354" i="4"/>
  <c r="P354" i="4" s="1"/>
  <c r="L354" i="4"/>
  <c r="F354" i="4" s="1"/>
  <c r="I354" i="4"/>
  <c r="G354" i="4"/>
  <c r="C354" i="4"/>
  <c r="U353" i="4"/>
  <c r="K353" i="4" s="1"/>
  <c r="T353" i="4"/>
  <c r="X353" i="4" s="1"/>
  <c r="O353" i="4"/>
  <c r="N353" i="4"/>
  <c r="G353" i="4" s="1"/>
  <c r="L353" i="4"/>
  <c r="C353" i="4"/>
  <c r="U352" i="4"/>
  <c r="I352" i="4" s="1"/>
  <c r="T352" i="4"/>
  <c r="X352" i="4" s="1"/>
  <c r="O352" i="4"/>
  <c r="N352" i="4"/>
  <c r="P352" i="4" s="1"/>
  <c r="L352" i="4"/>
  <c r="C352" i="4"/>
  <c r="U351" i="4"/>
  <c r="I351" i="4" s="1"/>
  <c r="T351" i="4"/>
  <c r="O351" i="4"/>
  <c r="N351" i="4"/>
  <c r="P351" i="4" s="1"/>
  <c r="L351" i="4"/>
  <c r="C351" i="4"/>
  <c r="X350" i="4"/>
  <c r="U350" i="4"/>
  <c r="J350" i="4" s="1"/>
  <c r="T350" i="4"/>
  <c r="Y350" i="4"/>
  <c r="P350" i="4"/>
  <c r="O350" i="4"/>
  <c r="N350" i="4"/>
  <c r="M350" i="4"/>
  <c r="AD350" i="4" s="1"/>
  <c r="L350" i="4"/>
  <c r="K350" i="4"/>
  <c r="E350" i="4"/>
  <c r="D350" i="4"/>
  <c r="AC350" i="4" s="1"/>
  <c r="C350" i="4"/>
  <c r="U349" i="4"/>
  <c r="I349" i="4" s="1"/>
  <c r="T349" i="4"/>
  <c r="X349" i="4" s="1"/>
  <c r="O349" i="4"/>
  <c r="N349" i="4"/>
  <c r="P349" i="4" s="1"/>
  <c r="M349" i="4"/>
  <c r="AD349" i="4" s="1"/>
  <c r="L349" i="4"/>
  <c r="G349" i="4"/>
  <c r="C349" i="4"/>
  <c r="U348" i="4"/>
  <c r="I348" i="4" s="1"/>
  <c r="T348" i="4"/>
  <c r="O348" i="4"/>
  <c r="N348" i="4"/>
  <c r="P348" i="4" s="1"/>
  <c r="L348" i="4"/>
  <c r="C348" i="4"/>
  <c r="U347" i="4"/>
  <c r="I347" i="4" s="1"/>
  <c r="T347" i="4"/>
  <c r="G347" i="4" s="1"/>
  <c r="O347" i="4"/>
  <c r="N347" i="4"/>
  <c r="P347" i="4" s="1"/>
  <c r="L347" i="4"/>
  <c r="E347" i="4"/>
  <c r="C347" i="4"/>
  <c r="U346" i="4"/>
  <c r="T346" i="4"/>
  <c r="X346" i="4" s="1"/>
  <c r="O346" i="4"/>
  <c r="N346" i="4"/>
  <c r="P346" i="4" s="1"/>
  <c r="M346" i="4"/>
  <c r="AD346" i="4" s="1"/>
  <c r="L346" i="4"/>
  <c r="J346" i="4"/>
  <c r="I346" i="4"/>
  <c r="D346" i="4"/>
  <c r="AC346" i="4" s="1"/>
  <c r="C346" i="4"/>
  <c r="U345" i="4"/>
  <c r="T345" i="4"/>
  <c r="X345" i="4" s="1"/>
  <c r="P345" i="4"/>
  <c r="O345" i="4"/>
  <c r="N345" i="4"/>
  <c r="L345" i="4"/>
  <c r="K345" i="4"/>
  <c r="G345" i="4"/>
  <c r="C345" i="4"/>
  <c r="U344" i="4"/>
  <c r="I344" i="4" s="1"/>
  <c r="T344" i="4"/>
  <c r="Y344" i="4" s="1"/>
  <c r="O344" i="4"/>
  <c r="N344" i="4"/>
  <c r="L344" i="4"/>
  <c r="F344" i="4"/>
  <c r="C344" i="4"/>
  <c r="U343" i="4"/>
  <c r="T343" i="4"/>
  <c r="E343" i="4" s="1"/>
  <c r="Y343" i="4"/>
  <c r="O343" i="4"/>
  <c r="N343" i="4"/>
  <c r="L343" i="4"/>
  <c r="I343" i="4"/>
  <c r="F343" i="4"/>
  <c r="C343" i="4"/>
  <c r="U342" i="4"/>
  <c r="I342" i="4" s="1"/>
  <c r="T342" i="4"/>
  <c r="F342" i="4" s="1"/>
  <c r="O342" i="4"/>
  <c r="N342" i="4"/>
  <c r="P342" i="4" s="1"/>
  <c r="M342" i="4"/>
  <c r="L342" i="4"/>
  <c r="C342" i="4"/>
  <c r="U341" i="4"/>
  <c r="T341" i="4"/>
  <c r="O341" i="4"/>
  <c r="N341" i="4"/>
  <c r="P341" i="4" s="1"/>
  <c r="M341" i="4"/>
  <c r="AD341" i="4" s="1"/>
  <c r="L341" i="4"/>
  <c r="G341" i="4"/>
  <c r="F341" i="4"/>
  <c r="C341" i="4"/>
  <c r="U340" i="4"/>
  <c r="I340" i="4" s="1"/>
  <c r="T340" i="4"/>
  <c r="F340" i="4" s="1"/>
  <c r="O340" i="4"/>
  <c r="N340" i="4"/>
  <c r="L340" i="4"/>
  <c r="G340" i="4"/>
  <c r="C340" i="4"/>
  <c r="U339" i="4"/>
  <c r="I339" i="4" s="1"/>
  <c r="T339" i="4"/>
  <c r="X339" i="4" s="1"/>
  <c r="O339" i="4"/>
  <c r="N339" i="4"/>
  <c r="P339" i="4" s="1"/>
  <c r="M339" i="4"/>
  <c r="AD339" i="4" s="1"/>
  <c r="L339" i="4"/>
  <c r="C339" i="4"/>
  <c r="X338" i="4"/>
  <c r="U338" i="4"/>
  <c r="T338" i="4"/>
  <c r="G338" i="4" s="1"/>
  <c r="P338" i="4"/>
  <c r="O338" i="4"/>
  <c r="N338" i="4"/>
  <c r="M338" i="4"/>
  <c r="L338" i="4"/>
  <c r="I338" i="4"/>
  <c r="F338" i="4"/>
  <c r="C338" i="4"/>
  <c r="U337" i="4"/>
  <c r="T337" i="4"/>
  <c r="O337" i="4"/>
  <c r="N337" i="4"/>
  <c r="P337" i="4" s="1"/>
  <c r="L337" i="4"/>
  <c r="G337" i="4"/>
  <c r="C337" i="4"/>
  <c r="U336" i="4"/>
  <c r="I336" i="4" s="1"/>
  <c r="T336" i="4"/>
  <c r="F336" i="4" s="1"/>
  <c r="O336" i="4"/>
  <c r="N336" i="4"/>
  <c r="P336" i="4" s="1"/>
  <c r="L336" i="4"/>
  <c r="G336" i="4"/>
  <c r="C336" i="4"/>
  <c r="U335" i="4"/>
  <c r="I335" i="4" s="1"/>
  <c r="T335" i="4"/>
  <c r="F335" i="4" s="1"/>
  <c r="O335" i="4"/>
  <c r="N335" i="4"/>
  <c r="P335" i="4" s="1"/>
  <c r="L335" i="4"/>
  <c r="C335" i="4"/>
  <c r="X334" i="4"/>
  <c r="U334" i="4"/>
  <c r="T334" i="4"/>
  <c r="F334" i="4" s="1"/>
  <c r="O334" i="4"/>
  <c r="N334" i="4"/>
  <c r="P334" i="4" s="1"/>
  <c r="M334" i="4"/>
  <c r="L334" i="4"/>
  <c r="I334" i="4"/>
  <c r="C334" i="4"/>
  <c r="U333" i="4"/>
  <c r="T333" i="4"/>
  <c r="O333" i="4"/>
  <c r="N333" i="4"/>
  <c r="M333" i="4"/>
  <c r="AD333" i="4" s="1"/>
  <c r="L333" i="4"/>
  <c r="G333" i="4"/>
  <c r="F333" i="4"/>
  <c r="C333" i="4"/>
  <c r="U332" i="4"/>
  <c r="T332" i="4"/>
  <c r="F332" i="4" s="1"/>
  <c r="O332" i="4"/>
  <c r="N332" i="4"/>
  <c r="L332" i="4"/>
  <c r="I332" i="4"/>
  <c r="C332" i="4"/>
  <c r="U331" i="4"/>
  <c r="I331" i="4" s="1"/>
  <c r="T331" i="4"/>
  <c r="F331" i="4" s="1"/>
  <c r="O331" i="4"/>
  <c r="N331" i="4"/>
  <c r="P331" i="4" s="1"/>
  <c r="L331" i="4"/>
  <c r="C331" i="4"/>
  <c r="X330" i="4"/>
  <c r="U330" i="4"/>
  <c r="I330" i="4" s="1"/>
  <c r="T330" i="4"/>
  <c r="O330" i="4"/>
  <c r="N330" i="4"/>
  <c r="P330" i="4" s="1"/>
  <c r="L330" i="4"/>
  <c r="G330" i="4"/>
  <c r="F330" i="4"/>
  <c r="C330" i="4"/>
  <c r="U329" i="4"/>
  <c r="I329" i="4" s="1"/>
  <c r="T329" i="4"/>
  <c r="G329" i="4" s="1"/>
  <c r="P329" i="4"/>
  <c r="O329" i="4"/>
  <c r="N329" i="4"/>
  <c r="L329" i="4"/>
  <c r="C329" i="4"/>
  <c r="U328" i="4"/>
  <c r="I328" i="4" s="1"/>
  <c r="T328" i="4"/>
  <c r="F328" i="4" s="1"/>
  <c r="O328" i="4"/>
  <c r="N328" i="4"/>
  <c r="P328" i="4" s="1"/>
  <c r="L328" i="4"/>
  <c r="G328" i="4"/>
  <c r="C328" i="4"/>
  <c r="U327" i="4"/>
  <c r="I327" i="4" s="1"/>
  <c r="T327" i="4"/>
  <c r="F327" i="4" s="1"/>
  <c r="M327" i="4"/>
  <c r="AD327" i="4" s="1"/>
  <c r="O327" i="4"/>
  <c r="N327" i="4"/>
  <c r="P327" i="4" s="1"/>
  <c r="L327" i="4"/>
  <c r="C327" i="4"/>
  <c r="X326" i="4"/>
  <c r="U326" i="4"/>
  <c r="T326" i="4"/>
  <c r="F326" i="4" s="1"/>
  <c r="O326" i="4"/>
  <c r="N326" i="4"/>
  <c r="P326" i="4" s="1"/>
  <c r="M326" i="4"/>
  <c r="L326" i="4"/>
  <c r="I326" i="4"/>
  <c r="C326" i="4"/>
  <c r="U325" i="4"/>
  <c r="T325" i="4"/>
  <c r="X325" i="4" s="1"/>
  <c r="O325" i="4"/>
  <c r="N325" i="4"/>
  <c r="L325" i="4"/>
  <c r="G325" i="4"/>
  <c r="C325" i="4"/>
  <c r="U324" i="4"/>
  <c r="I324" i="4" s="1"/>
  <c r="T324" i="4"/>
  <c r="F324" i="4" s="1"/>
  <c r="P324" i="4"/>
  <c r="O324" i="4"/>
  <c r="N324" i="4"/>
  <c r="L324" i="4"/>
  <c r="C324" i="4"/>
  <c r="X323" i="4"/>
  <c r="U323" i="4"/>
  <c r="I323" i="4" s="1"/>
  <c r="T323" i="4"/>
  <c r="G323" i="4" s="1"/>
  <c r="O323" i="4"/>
  <c r="N323" i="4"/>
  <c r="P323" i="4" s="1"/>
  <c r="L323" i="4"/>
  <c r="F323" i="4"/>
  <c r="C323" i="4"/>
  <c r="X322" i="4"/>
  <c r="U322" i="4"/>
  <c r="I322" i="4" s="1"/>
  <c r="T322" i="4"/>
  <c r="O322" i="4"/>
  <c r="N322" i="4"/>
  <c r="P322" i="4" s="1"/>
  <c r="L322" i="4"/>
  <c r="G322" i="4"/>
  <c r="F322" i="4"/>
  <c r="C322" i="4"/>
  <c r="U321" i="4"/>
  <c r="I321" i="4" s="1"/>
  <c r="T321" i="4"/>
  <c r="G321" i="4" s="1"/>
  <c r="P321" i="4"/>
  <c r="O321" i="4"/>
  <c r="N321" i="4"/>
  <c r="L321" i="4"/>
  <c r="C321" i="4"/>
  <c r="U320" i="4"/>
  <c r="I320" i="4" s="1"/>
  <c r="T320" i="4"/>
  <c r="X320" i="4" s="1"/>
  <c r="O320" i="4"/>
  <c r="N320" i="4"/>
  <c r="P320" i="4" s="1"/>
  <c r="M320" i="4"/>
  <c r="L320" i="4"/>
  <c r="F320" i="4"/>
  <c r="C320" i="4"/>
  <c r="U319" i="4"/>
  <c r="T319" i="4"/>
  <c r="O319" i="4"/>
  <c r="N319" i="4"/>
  <c r="L319" i="4"/>
  <c r="G319" i="4"/>
  <c r="F319" i="4"/>
  <c r="C319" i="4"/>
  <c r="U318" i="4"/>
  <c r="T318" i="4"/>
  <c r="G318" i="4" s="1"/>
  <c r="O318" i="4"/>
  <c r="N318" i="4"/>
  <c r="L318" i="4"/>
  <c r="I318" i="4"/>
  <c r="F318" i="4"/>
  <c r="C318" i="4"/>
  <c r="U317" i="4"/>
  <c r="T317" i="4"/>
  <c r="X317" i="4" s="1"/>
  <c r="P317" i="4"/>
  <c r="O317" i="4"/>
  <c r="N317" i="4"/>
  <c r="L317" i="4"/>
  <c r="I317" i="4"/>
  <c r="C317" i="4"/>
  <c r="U316" i="4"/>
  <c r="T316" i="4"/>
  <c r="O316" i="4"/>
  <c r="N316" i="4"/>
  <c r="P316" i="4" s="1"/>
  <c r="L316" i="4"/>
  <c r="G316" i="4"/>
  <c r="C316" i="4"/>
  <c r="U315" i="4"/>
  <c r="I315" i="4" s="1"/>
  <c r="T315" i="4"/>
  <c r="O315" i="4"/>
  <c r="N315" i="4"/>
  <c r="P315" i="4" s="1"/>
  <c r="L315" i="4"/>
  <c r="G315" i="4"/>
  <c r="C315" i="4"/>
  <c r="X314" i="4"/>
  <c r="U314" i="4"/>
  <c r="I314" i="4" s="1"/>
  <c r="T314" i="4"/>
  <c r="O314" i="4"/>
  <c r="N314" i="4"/>
  <c r="P314" i="4" s="1"/>
  <c r="L314" i="4"/>
  <c r="F314" i="4"/>
  <c r="C314" i="4"/>
  <c r="X313" i="4"/>
  <c r="U313" i="4"/>
  <c r="T313" i="4"/>
  <c r="F313" i="4" s="1"/>
  <c r="P313" i="4"/>
  <c r="O313" i="4"/>
  <c r="N313" i="4"/>
  <c r="M313" i="4"/>
  <c r="L313" i="4"/>
  <c r="I313" i="4"/>
  <c r="C313" i="4"/>
  <c r="U312" i="4"/>
  <c r="T312" i="4"/>
  <c r="G312" i="4" s="1"/>
  <c r="P312" i="4"/>
  <c r="O312" i="4"/>
  <c r="N312" i="4"/>
  <c r="M312" i="4"/>
  <c r="AD312" i="4" s="1"/>
  <c r="L312" i="4"/>
  <c r="C312" i="4"/>
  <c r="U311" i="4"/>
  <c r="I311" i="4" s="1"/>
  <c r="T311" i="4"/>
  <c r="O311" i="4"/>
  <c r="N311" i="4"/>
  <c r="P311" i="4" s="1"/>
  <c r="L311" i="4"/>
  <c r="F311" i="4"/>
  <c r="C311" i="4"/>
  <c r="U310" i="4"/>
  <c r="I310" i="4" s="1"/>
  <c r="T310" i="4"/>
  <c r="F310" i="4" s="1"/>
  <c r="O310" i="4"/>
  <c r="N310" i="4"/>
  <c r="P310" i="4" s="1"/>
  <c r="L310" i="4"/>
  <c r="C310" i="4"/>
  <c r="X309" i="4"/>
  <c r="U309" i="4"/>
  <c r="T309" i="4"/>
  <c r="O309" i="4"/>
  <c r="N309" i="4"/>
  <c r="P309" i="4" s="1"/>
  <c r="M309" i="4"/>
  <c r="L309" i="4"/>
  <c r="I309" i="4"/>
  <c r="G309" i="4"/>
  <c r="F309" i="4"/>
  <c r="C309" i="4"/>
  <c r="U308" i="4"/>
  <c r="T308" i="4"/>
  <c r="G308" i="4" s="1"/>
  <c r="O308" i="4"/>
  <c r="N308" i="4"/>
  <c r="P308" i="4" s="1"/>
  <c r="L308" i="4"/>
  <c r="C308" i="4"/>
  <c r="U307" i="4"/>
  <c r="I307" i="4" s="1"/>
  <c r="T307" i="4"/>
  <c r="G307" i="4" s="1"/>
  <c r="O307" i="4"/>
  <c r="N307" i="4"/>
  <c r="M307" i="4"/>
  <c r="AD307" i="4" s="1"/>
  <c r="L307" i="4"/>
  <c r="C307" i="4"/>
  <c r="U306" i="4"/>
  <c r="I306" i="4" s="1"/>
  <c r="T306" i="4"/>
  <c r="F306" i="4" s="1"/>
  <c r="O306" i="4"/>
  <c r="N306" i="4"/>
  <c r="P306" i="4" s="1"/>
  <c r="L306" i="4"/>
  <c r="C306" i="4"/>
  <c r="X305" i="4"/>
  <c r="U305" i="4"/>
  <c r="T305" i="4"/>
  <c r="F305" i="4" s="1"/>
  <c r="P305" i="4"/>
  <c r="O305" i="4"/>
  <c r="N305" i="4"/>
  <c r="L305" i="4"/>
  <c r="I305" i="4"/>
  <c r="C305" i="4"/>
  <c r="U304" i="4"/>
  <c r="T304" i="4"/>
  <c r="P304" i="4"/>
  <c r="O304" i="4"/>
  <c r="N304" i="4"/>
  <c r="L304" i="4"/>
  <c r="G304" i="4"/>
  <c r="F304" i="4"/>
  <c r="C304" i="4"/>
  <c r="U303" i="4"/>
  <c r="I303" i="4" s="1"/>
  <c r="T303" i="4"/>
  <c r="F303" i="4" s="1"/>
  <c r="O303" i="4"/>
  <c r="N303" i="4"/>
  <c r="L303" i="4"/>
  <c r="G303" i="4"/>
  <c r="C303" i="4"/>
  <c r="U302" i="4"/>
  <c r="I302" i="4" s="1"/>
  <c r="T302" i="4"/>
  <c r="X302" i="4" s="1"/>
  <c r="O302" i="4"/>
  <c r="N302" i="4"/>
  <c r="P302" i="4" s="1"/>
  <c r="M302" i="4"/>
  <c r="AD302" i="4" s="1"/>
  <c r="L302" i="4"/>
  <c r="C302" i="4"/>
  <c r="X301" i="4"/>
  <c r="U301" i="4"/>
  <c r="T301" i="4"/>
  <c r="F301" i="4" s="1"/>
  <c r="P301" i="4"/>
  <c r="O301" i="4"/>
  <c r="N301" i="4"/>
  <c r="L301" i="4"/>
  <c r="I301" i="4"/>
  <c r="G301" i="4"/>
  <c r="C301" i="4"/>
  <c r="U300" i="4"/>
  <c r="T300" i="4"/>
  <c r="O300" i="4"/>
  <c r="N300" i="4"/>
  <c r="P300" i="4" s="1"/>
  <c r="L300" i="4"/>
  <c r="C300" i="4"/>
  <c r="U299" i="4"/>
  <c r="I299" i="4" s="1"/>
  <c r="T299" i="4"/>
  <c r="F299" i="4" s="1"/>
  <c r="O299" i="4"/>
  <c r="N299" i="4"/>
  <c r="P299" i="4" s="1"/>
  <c r="L299" i="4"/>
  <c r="G299" i="4"/>
  <c r="C299" i="4"/>
  <c r="U298" i="4"/>
  <c r="I298" i="4" s="1"/>
  <c r="T298" i="4"/>
  <c r="F298" i="4" s="1"/>
  <c r="O298" i="4"/>
  <c r="N298" i="4"/>
  <c r="P298" i="4" s="1"/>
  <c r="L298" i="4"/>
  <c r="C298" i="4"/>
  <c r="X297" i="4"/>
  <c r="U297" i="4"/>
  <c r="T297" i="4"/>
  <c r="F297" i="4" s="1"/>
  <c r="O297" i="4"/>
  <c r="N297" i="4"/>
  <c r="P297" i="4" s="1"/>
  <c r="M297" i="4"/>
  <c r="L297" i="4"/>
  <c r="I297" i="4"/>
  <c r="C297" i="4"/>
  <c r="U296" i="4"/>
  <c r="T296" i="4"/>
  <c r="O296" i="4"/>
  <c r="N296" i="4"/>
  <c r="L296" i="4"/>
  <c r="G296" i="4"/>
  <c r="F296" i="4"/>
  <c r="C296" i="4"/>
  <c r="U295" i="4"/>
  <c r="I295" i="4" s="1"/>
  <c r="T295" i="4"/>
  <c r="O295" i="4"/>
  <c r="N295" i="4"/>
  <c r="L295" i="4"/>
  <c r="G295" i="4"/>
  <c r="F295" i="4"/>
  <c r="C295" i="4"/>
  <c r="U294" i="4"/>
  <c r="T294" i="4"/>
  <c r="X294" i="4" s="1"/>
  <c r="O294" i="4"/>
  <c r="N294" i="4"/>
  <c r="L294" i="4"/>
  <c r="I294" i="4"/>
  <c r="C294" i="4"/>
  <c r="U293" i="4"/>
  <c r="I293" i="4" s="1"/>
  <c r="T293" i="4"/>
  <c r="O293" i="4"/>
  <c r="N293" i="4"/>
  <c r="P293" i="4" s="1"/>
  <c r="L293" i="4"/>
  <c r="F293" i="4"/>
  <c r="C293" i="4"/>
  <c r="U292" i="4"/>
  <c r="T292" i="4"/>
  <c r="X292" i="4" s="1"/>
  <c r="O292" i="4"/>
  <c r="P292" i="4" s="1"/>
  <c r="N292" i="4"/>
  <c r="L292" i="4"/>
  <c r="G292" i="4"/>
  <c r="C292" i="4"/>
  <c r="U291" i="4"/>
  <c r="I291" i="4" s="1"/>
  <c r="T291" i="4"/>
  <c r="F291" i="4" s="1"/>
  <c r="O291" i="4"/>
  <c r="N291" i="4"/>
  <c r="P291" i="4" s="1"/>
  <c r="M291" i="4"/>
  <c r="AD291" i="4" s="1"/>
  <c r="L291" i="4"/>
  <c r="G291" i="4"/>
  <c r="C291" i="4"/>
  <c r="X290" i="4"/>
  <c r="U290" i="4"/>
  <c r="T290" i="4"/>
  <c r="O290" i="4"/>
  <c r="N290" i="4"/>
  <c r="L290" i="4"/>
  <c r="I290" i="4"/>
  <c r="F290" i="4"/>
  <c r="C290" i="4"/>
  <c r="U289" i="4"/>
  <c r="T289" i="4"/>
  <c r="P289" i="4"/>
  <c r="O289" i="4"/>
  <c r="N289" i="4"/>
  <c r="L289" i="4"/>
  <c r="I289" i="4"/>
  <c r="C289" i="4"/>
  <c r="U288" i="4"/>
  <c r="T288" i="4"/>
  <c r="F288" i="4" s="1"/>
  <c r="M288" i="4"/>
  <c r="AD288" i="4" s="1"/>
  <c r="O288" i="4"/>
  <c r="N288" i="4"/>
  <c r="L288" i="4"/>
  <c r="G288" i="4"/>
  <c r="C288" i="4"/>
  <c r="U287" i="4"/>
  <c r="I287" i="4" s="1"/>
  <c r="T287" i="4"/>
  <c r="G287" i="4" s="1"/>
  <c r="O287" i="4"/>
  <c r="N287" i="4"/>
  <c r="P287" i="4" s="1"/>
  <c r="L287" i="4"/>
  <c r="C287" i="4"/>
  <c r="U286" i="4"/>
  <c r="I286" i="4" s="1"/>
  <c r="T286" i="4"/>
  <c r="O286" i="4"/>
  <c r="N286" i="4"/>
  <c r="L286" i="4"/>
  <c r="F286" i="4"/>
  <c r="C286" i="4"/>
  <c r="X285" i="4"/>
  <c r="U285" i="4"/>
  <c r="I285" i="4" s="1"/>
  <c r="T285" i="4"/>
  <c r="F285" i="4" s="1"/>
  <c r="O285" i="4"/>
  <c r="N285" i="4"/>
  <c r="P285" i="4" s="1"/>
  <c r="L285" i="4"/>
  <c r="G285" i="4"/>
  <c r="C285" i="4"/>
  <c r="U284" i="4"/>
  <c r="T284" i="4"/>
  <c r="G284" i="4" s="1"/>
  <c r="O284" i="4"/>
  <c r="N284" i="4"/>
  <c r="L284" i="4"/>
  <c r="I284" i="4"/>
  <c r="C284" i="4"/>
  <c r="U283" i="4"/>
  <c r="I283" i="4" s="1"/>
  <c r="T283" i="4"/>
  <c r="G283" i="4" s="1"/>
  <c r="M283" i="4"/>
  <c r="AD283" i="4" s="1"/>
  <c r="O283" i="4"/>
  <c r="N283" i="4"/>
  <c r="L283" i="4"/>
  <c r="C283" i="4"/>
  <c r="X282" i="4"/>
  <c r="U282" i="4"/>
  <c r="I282" i="4" s="1"/>
  <c r="T282" i="4"/>
  <c r="O282" i="4"/>
  <c r="N282" i="4"/>
  <c r="P282" i="4" s="1"/>
  <c r="M282" i="4"/>
  <c r="AD282" i="4" s="1"/>
  <c r="L282" i="4"/>
  <c r="G282" i="4"/>
  <c r="C282" i="4"/>
  <c r="U281" i="4"/>
  <c r="I281" i="4" s="1"/>
  <c r="T281" i="4"/>
  <c r="P281" i="4"/>
  <c r="O281" i="4"/>
  <c r="N281" i="4"/>
  <c r="L281" i="4"/>
  <c r="C281" i="4"/>
  <c r="U280" i="4"/>
  <c r="T280" i="4"/>
  <c r="F280" i="4" s="1"/>
  <c r="O280" i="4"/>
  <c r="N280" i="4"/>
  <c r="L280" i="4"/>
  <c r="G280" i="4"/>
  <c r="C280" i="4"/>
  <c r="U279" i="4"/>
  <c r="T279" i="4"/>
  <c r="O279" i="4"/>
  <c r="N279" i="4"/>
  <c r="P279" i="4" s="1"/>
  <c r="L279" i="4"/>
  <c r="I279" i="4"/>
  <c r="C279" i="4"/>
  <c r="U278" i="4"/>
  <c r="I278" i="4" s="1"/>
  <c r="T278" i="4"/>
  <c r="G278" i="4" s="1"/>
  <c r="M278" i="4"/>
  <c r="AD278" i="4" s="1"/>
  <c r="O278" i="4"/>
  <c r="N278" i="4"/>
  <c r="P278" i="4" s="1"/>
  <c r="L278" i="4"/>
  <c r="C278" i="4"/>
  <c r="U277" i="4"/>
  <c r="T277" i="4"/>
  <c r="F277" i="4" s="1"/>
  <c r="O277" i="4"/>
  <c r="P277" i="4" s="1"/>
  <c r="N277" i="4"/>
  <c r="M277" i="4"/>
  <c r="AD277" i="4" s="1"/>
  <c r="L277" i="4"/>
  <c r="G277" i="4"/>
  <c r="C277" i="4"/>
  <c r="U276" i="4"/>
  <c r="I276" i="4" s="1"/>
  <c r="T276" i="4"/>
  <c r="G276" i="4" s="1"/>
  <c r="O276" i="4"/>
  <c r="N276" i="4"/>
  <c r="P276" i="4" s="1"/>
  <c r="L276" i="4"/>
  <c r="F276" i="4"/>
  <c r="C276" i="4"/>
  <c r="U275" i="4"/>
  <c r="T275" i="4"/>
  <c r="G275" i="4" s="1"/>
  <c r="O275" i="4"/>
  <c r="N275" i="4"/>
  <c r="P275" i="4" s="1"/>
  <c r="L275" i="4"/>
  <c r="I275" i="4"/>
  <c r="C275" i="4"/>
  <c r="U274" i="4"/>
  <c r="T274" i="4"/>
  <c r="O274" i="4"/>
  <c r="N274" i="4"/>
  <c r="P274" i="4" s="1"/>
  <c r="M274" i="4"/>
  <c r="L274" i="4"/>
  <c r="I274" i="4"/>
  <c r="C274" i="4"/>
  <c r="U273" i="4"/>
  <c r="I273" i="4" s="1"/>
  <c r="T273" i="4"/>
  <c r="F273" i="4" s="1"/>
  <c r="O273" i="4"/>
  <c r="N273" i="4"/>
  <c r="P273" i="4" s="1"/>
  <c r="M273" i="4"/>
  <c r="L273" i="4"/>
  <c r="C273" i="4"/>
  <c r="U272" i="4"/>
  <c r="T272" i="4"/>
  <c r="F272" i="4" s="1"/>
  <c r="O272" i="4"/>
  <c r="N272" i="4"/>
  <c r="P272" i="4" s="1"/>
  <c r="L272" i="4"/>
  <c r="C272" i="4"/>
  <c r="U271" i="4"/>
  <c r="I271" i="4" s="1"/>
  <c r="T271" i="4"/>
  <c r="G271" i="4" s="1"/>
  <c r="M271" i="4"/>
  <c r="AD271" i="4" s="1"/>
  <c r="O271" i="4"/>
  <c r="N271" i="4"/>
  <c r="L271" i="4"/>
  <c r="F271" i="4"/>
  <c r="C271" i="4"/>
  <c r="U270" i="4"/>
  <c r="I270" i="4" s="1"/>
  <c r="T270" i="4"/>
  <c r="O270" i="4"/>
  <c r="N270" i="4"/>
  <c r="L270" i="4"/>
  <c r="F270" i="4"/>
  <c r="C270" i="4"/>
  <c r="U269" i="4"/>
  <c r="T269" i="4"/>
  <c r="X269" i="4" s="1"/>
  <c r="O269" i="4"/>
  <c r="P269" i="4" s="1"/>
  <c r="N269" i="4"/>
  <c r="L269" i="4"/>
  <c r="I269" i="4"/>
  <c r="G269" i="4"/>
  <c r="C269" i="4"/>
  <c r="U268" i="4"/>
  <c r="T268" i="4"/>
  <c r="F268" i="4" s="1"/>
  <c r="O268" i="4"/>
  <c r="N268" i="4"/>
  <c r="L268" i="4"/>
  <c r="G268" i="4"/>
  <c r="C268" i="4"/>
  <c r="U267" i="4"/>
  <c r="I267" i="4" s="1"/>
  <c r="T267" i="4"/>
  <c r="F267" i="4" s="1"/>
  <c r="O267" i="4"/>
  <c r="N267" i="4"/>
  <c r="L267" i="4"/>
  <c r="G267" i="4"/>
  <c r="C267" i="4"/>
  <c r="U266" i="4"/>
  <c r="X266" i="4" s="1"/>
  <c r="T266" i="4"/>
  <c r="O266" i="4"/>
  <c r="N266" i="4"/>
  <c r="L266" i="4"/>
  <c r="F266" i="4"/>
  <c r="C266" i="4"/>
  <c r="X265" i="4"/>
  <c r="U265" i="4"/>
  <c r="T265" i="4"/>
  <c r="F265" i="4" s="1"/>
  <c r="O265" i="4"/>
  <c r="P265" i="4" s="1"/>
  <c r="N265" i="4"/>
  <c r="M265" i="4"/>
  <c r="L265" i="4"/>
  <c r="I265" i="4"/>
  <c r="C265" i="4"/>
  <c r="U264" i="4"/>
  <c r="T264" i="4"/>
  <c r="G264" i="4" s="1"/>
  <c r="P264" i="4"/>
  <c r="O264" i="4"/>
  <c r="N264" i="4"/>
  <c r="M264" i="4"/>
  <c r="AD264" i="4" s="1"/>
  <c r="L264" i="4"/>
  <c r="F264" i="4"/>
  <c r="C264" i="4"/>
  <c r="U263" i="4"/>
  <c r="I263" i="4" s="1"/>
  <c r="T263" i="4"/>
  <c r="F263" i="4" s="1"/>
  <c r="O263" i="4"/>
  <c r="N263" i="4"/>
  <c r="L263" i="4"/>
  <c r="G263" i="4"/>
  <c r="C263" i="4"/>
  <c r="U262" i="4"/>
  <c r="X262" i="4" s="1"/>
  <c r="T262" i="4"/>
  <c r="O262" i="4"/>
  <c r="N262" i="4"/>
  <c r="L262" i="4"/>
  <c r="F262" i="4"/>
  <c r="C262" i="4"/>
  <c r="X261" i="4"/>
  <c r="U261" i="4"/>
  <c r="T261" i="4"/>
  <c r="G261" i="4" s="1"/>
  <c r="O261" i="4"/>
  <c r="P261" i="4" s="1"/>
  <c r="N261" i="4"/>
  <c r="M261" i="4"/>
  <c r="L261" i="4"/>
  <c r="I261" i="4"/>
  <c r="F261" i="4"/>
  <c r="C261" i="4"/>
  <c r="U260" i="4"/>
  <c r="T260" i="4"/>
  <c r="O260" i="4"/>
  <c r="N260" i="4"/>
  <c r="P260" i="4" s="1"/>
  <c r="L260" i="4"/>
  <c r="G260" i="4"/>
  <c r="C260" i="4"/>
  <c r="U259" i="4"/>
  <c r="I259" i="4" s="1"/>
  <c r="T259" i="4"/>
  <c r="O259" i="4"/>
  <c r="N259" i="4"/>
  <c r="P259" i="4" s="1"/>
  <c r="L259" i="4"/>
  <c r="F259" i="4"/>
  <c r="C259" i="4"/>
  <c r="U258" i="4"/>
  <c r="I258" i="4" s="1"/>
  <c r="T258" i="4"/>
  <c r="O258" i="4"/>
  <c r="N258" i="4"/>
  <c r="M258" i="4"/>
  <c r="AD258" i="4" s="1"/>
  <c r="L258" i="4"/>
  <c r="F258" i="4"/>
  <c r="C258" i="4"/>
  <c r="U257" i="4"/>
  <c r="T257" i="4"/>
  <c r="F257" i="4" s="1"/>
  <c r="P257" i="4"/>
  <c r="O257" i="4"/>
  <c r="N257" i="4"/>
  <c r="L257" i="4"/>
  <c r="I257" i="4"/>
  <c r="C257" i="4"/>
  <c r="U256" i="4"/>
  <c r="T256" i="4"/>
  <c r="F256" i="4" s="1"/>
  <c r="O256" i="4"/>
  <c r="P256" i="4" s="1"/>
  <c r="N256" i="4"/>
  <c r="M256" i="4"/>
  <c r="L256" i="4"/>
  <c r="G256" i="4"/>
  <c r="C256" i="4"/>
  <c r="U255" i="4"/>
  <c r="I255" i="4" s="1"/>
  <c r="T255" i="4"/>
  <c r="F255" i="4" s="1"/>
  <c r="O255" i="4"/>
  <c r="N255" i="4"/>
  <c r="L255" i="4"/>
  <c r="G255" i="4"/>
  <c r="C255" i="4"/>
  <c r="U254" i="4"/>
  <c r="T254" i="4"/>
  <c r="F254" i="4" s="1"/>
  <c r="O254" i="4"/>
  <c r="N254" i="4"/>
  <c r="P254" i="4" s="1"/>
  <c r="L254" i="4"/>
  <c r="I254" i="4"/>
  <c r="C254" i="4"/>
  <c r="U253" i="4"/>
  <c r="I253" i="4" s="1"/>
  <c r="T253" i="4"/>
  <c r="X253" i="4" s="1"/>
  <c r="O253" i="4"/>
  <c r="N253" i="4"/>
  <c r="P253" i="4" s="1"/>
  <c r="L253" i="4"/>
  <c r="G253" i="4"/>
  <c r="F253" i="4"/>
  <c r="C253" i="4"/>
  <c r="U252" i="4"/>
  <c r="T252" i="4"/>
  <c r="P252" i="4"/>
  <c r="O252" i="4"/>
  <c r="N252" i="4"/>
  <c r="L252" i="4"/>
  <c r="G252" i="4"/>
  <c r="F252" i="4"/>
  <c r="C252" i="4"/>
  <c r="U251" i="4"/>
  <c r="I251" i="4" s="1"/>
  <c r="T251" i="4"/>
  <c r="F251" i="4" s="1"/>
  <c r="O251" i="4"/>
  <c r="N251" i="4"/>
  <c r="L251" i="4"/>
  <c r="G251" i="4"/>
  <c r="C251" i="4"/>
  <c r="U250" i="4"/>
  <c r="I250" i="4" s="1"/>
  <c r="T250" i="4"/>
  <c r="X250" i="4" s="1"/>
  <c r="O250" i="4"/>
  <c r="N250" i="4"/>
  <c r="L250" i="4"/>
  <c r="F250" i="4"/>
  <c r="C250" i="4"/>
  <c r="X249" i="4"/>
  <c r="U249" i="4"/>
  <c r="T249" i="4"/>
  <c r="F249" i="4" s="1"/>
  <c r="O249" i="4"/>
  <c r="N249" i="4"/>
  <c r="P249" i="4" s="1"/>
  <c r="L249" i="4"/>
  <c r="I249" i="4"/>
  <c r="C249" i="4"/>
  <c r="U248" i="4"/>
  <c r="T248" i="4"/>
  <c r="X248" i="4" s="1"/>
  <c r="P248" i="4"/>
  <c r="O248" i="4"/>
  <c r="N248" i="4"/>
  <c r="L248" i="4"/>
  <c r="G248" i="4"/>
  <c r="C248" i="4"/>
  <c r="U247" i="4"/>
  <c r="I247" i="4" s="1"/>
  <c r="T247" i="4"/>
  <c r="F247" i="4" s="1"/>
  <c r="O247" i="4"/>
  <c r="N247" i="4"/>
  <c r="P247" i="4" s="1"/>
  <c r="L247" i="4"/>
  <c r="C247" i="4"/>
  <c r="U246" i="4"/>
  <c r="T246" i="4"/>
  <c r="F246" i="4" s="1"/>
  <c r="O246" i="4"/>
  <c r="N246" i="4"/>
  <c r="L246" i="4"/>
  <c r="C246" i="4"/>
  <c r="U245" i="4"/>
  <c r="T245" i="4"/>
  <c r="X245" i="4" s="1"/>
  <c r="O245" i="4"/>
  <c r="N245" i="4"/>
  <c r="L245" i="4"/>
  <c r="I245" i="4"/>
  <c r="C245" i="4"/>
  <c r="U244" i="4"/>
  <c r="I244" i="4" s="1"/>
  <c r="T244" i="4"/>
  <c r="O244" i="4"/>
  <c r="N244" i="4"/>
  <c r="P244" i="4" s="1"/>
  <c r="L244" i="4"/>
  <c r="G244" i="4"/>
  <c r="F244" i="4"/>
  <c r="C244" i="4"/>
  <c r="U243" i="4"/>
  <c r="I243" i="4" s="1"/>
  <c r="T243" i="4"/>
  <c r="O243" i="4"/>
  <c r="N243" i="4"/>
  <c r="L243" i="4"/>
  <c r="G243" i="4"/>
  <c r="F243" i="4"/>
  <c r="C243" i="4"/>
  <c r="U242" i="4"/>
  <c r="I242" i="4" s="1"/>
  <c r="T242" i="4"/>
  <c r="O242" i="4"/>
  <c r="N242" i="4"/>
  <c r="L242" i="4"/>
  <c r="G242" i="4"/>
  <c r="F242" i="4"/>
  <c r="C242" i="4"/>
  <c r="U241" i="4"/>
  <c r="I241" i="4" s="1"/>
  <c r="T241" i="4"/>
  <c r="X241" i="4" s="1"/>
  <c r="O241" i="4"/>
  <c r="N241" i="4"/>
  <c r="P241" i="4" s="1"/>
  <c r="M241" i="4"/>
  <c r="L241" i="4"/>
  <c r="C241" i="4"/>
  <c r="U240" i="4"/>
  <c r="T240" i="4"/>
  <c r="X240" i="4" s="1"/>
  <c r="P240" i="4"/>
  <c r="O240" i="4"/>
  <c r="N240" i="4"/>
  <c r="L240" i="4"/>
  <c r="G240" i="4"/>
  <c r="F240" i="4"/>
  <c r="C240" i="4"/>
  <c r="U239" i="4"/>
  <c r="I239" i="4" s="1"/>
  <c r="T239" i="4"/>
  <c r="O239" i="4"/>
  <c r="N239" i="4"/>
  <c r="L239" i="4"/>
  <c r="F239" i="4"/>
  <c r="C239" i="4"/>
  <c r="U238" i="4"/>
  <c r="I238" i="4" s="1"/>
  <c r="T238" i="4"/>
  <c r="F238" i="4" s="1"/>
  <c r="O238" i="4"/>
  <c r="N238" i="4"/>
  <c r="L238" i="4"/>
  <c r="C238" i="4"/>
  <c r="U237" i="4"/>
  <c r="T237" i="4"/>
  <c r="X237" i="4" s="1"/>
  <c r="P237" i="4"/>
  <c r="O237" i="4"/>
  <c r="N237" i="4"/>
  <c r="L237" i="4"/>
  <c r="I237" i="4"/>
  <c r="F237" i="4"/>
  <c r="C237" i="4"/>
  <c r="U236" i="4"/>
  <c r="I236" i="4" s="1"/>
  <c r="T236" i="4"/>
  <c r="O236" i="4"/>
  <c r="N236" i="4"/>
  <c r="P236" i="4" s="1"/>
  <c r="L236" i="4"/>
  <c r="G236" i="4"/>
  <c r="F236" i="4"/>
  <c r="C236" i="4"/>
  <c r="U235" i="4"/>
  <c r="I235" i="4" s="1"/>
  <c r="T235" i="4"/>
  <c r="X235" i="4" s="1"/>
  <c r="O235" i="4"/>
  <c r="N235" i="4"/>
  <c r="L235" i="4"/>
  <c r="G235" i="4"/>
  <c r="C235" i="4"/>
  <c r="U234" i="4"/>
  <c r="T234" i="4"/>
  <c r="G234" i="4" s="1"/>
  <c r="M234" i="4"/>
  <c r="AD234" i="4" s="1"/>
  <c r="O234" i="4"/>
  <c r="N234" i="4"/>
  <c r="L234" i="4"/>
  <c r="I234" i="4"/>
  <c r="C234" i="4"/>
  <c r="U233" i="4"/>
  <c r="I233" i="4" s="1"/>
  <c r="T233" i="4"/>
  <c r="F233" i="4" s="1"/>
  <c r="O233" i="4"/>
  <c r="N233" i="4"/>
  <c r="M233" i="4"/>
  <c r="AD233" i="4" s="1"/>
  <c r="L233" i="4"/>
  <c r="C233" i="4"/>
  <c r="U232" i="4"/>
  <c r="I232" i="4" s="1"/>
  <c r="T232" i="4"/>
  <c r="O232" i="4"/>
  <c r="N232" i="4"/>
  <c r="P232" i="4" s="1"/>
  <c r="M232" i="4"/>
  <c r="L232" i="4"/>
  <c r="C232" i="4"/>
  <c r="U231" i="4"/>
  <c r="I231" i="4" s="1"/>
  <c r="T231" i="4"/>
  <c r="F231" i="4" s="1"/>
  <c r="O231" i="4"/>
  <c r="N231" i="4"/>
  <c r="L231" i="4"/>
  <c r="G231" i="4"/>
  <c r="C231" i="4"/>
  <c r="U230" i="4"/>
  <c r="T230" i="4"/>
  <c r="G230" i="4" s="1"/>
  <c r="P230" i="4"/>
  <c r="O230" i="4"/>
  <c r="N230" i="4"/>
  <c r="L230" i="4"/>
  <c r="I230" i="4"/>
  <c r="C230" i="4"/>
  <c r="U229" i="4"/>
  <c r="I229" i="4" s="1"/>
  <c r="T229" i="4"/>
  <c r="O229" i="4"/>
  <c r="N229" i="4"/>
  <c r="L229" i="4"/>
  <c r="G229" i="4"/>
  <c r="F229" i="4"/>
  <c r="C229" i="4"/>
  <c r="U228" i="4"/>
  <c r="T228" i="4"/>
  <c r="O228" i="4"/>
  <c r="P228" i="4" s="1"/>
  <c r="N228" i="4"/>
  <c r="L228" i="4"/>
  <c r="G228" i="4"/>
  <c r="F228" i="4"/>
  <c r="C228" i="4"/>
  <c r="U227" i="4"/>
  <c r="I227" i="4" s="1"/>
  <c r="T227" i="4"/>
  <c r="O227" i="4"/>
  <c r="N227" i="4"/>
  <c r="L227" i="4"/>
  <c r="F227" i="4"/>
  <c r="C227" i="4"/>
  <c r="U226" i="4"/>
  <c r="T226" i="4"/>
  <c r="F226" i="4" s="1"/>
  <c r="O226" i="4"/>
  <c r="N226" i="4"/>
  <c r="P226" i="4" s="1"/>
  <c r="L226" i="4"/>
  <c r="I226" i="4"/>
  <c r="C226" i="4"/>
  <c r="U225" i="4"/>
  <c r="I225" i="4" s="1"/>
  <c r="T225" i="4"/>
  <c r="G225" i="4" s="1"/>
  <c r="O225" i="4"/>
  <c r="N225" i="4"/>
  <c r="P225" i="4" s="1"/>
  <c r="M225" i="4"/>
  <c r="L225" i="4"/>
  <c r="C225" i="4"/>
  <c r="U224" i="4"/>
  <c r="I224" i="4" s="1"/>
  <c r="T224" i="4"/>
  <c r="O224" i="4"/>
  <c r="N224" i="4"/>
  <c r="L224" i="4"/>
  <c r="G224" i="4"/>
  <c r="C224" i="4"/>
  <c r="X223" i="4"/>
  <c r="U223" i="4"/>
  <c r="T223" i="4"/>
  <c r="M223" i="4"/>
  <c r="AD223" i="4" s="1"/>
  <c r="O223" i="4"/>
  <c r="N223" i="4"/>
  <c r="L223" i="4"/>
  <c r="I223" i="4"/>
  <c r="F223" i="4"/>
  <c r="C223" i="4"/>
  <c r="U222" i="4"/>
  <c r="T222" i="4"/>
  <c r="X222" i="4" s="1"/>
  <c r="O222" i="4"/>
  <c r="N222" i="4"/>
  <c r="P222" i="4" s="1"/>
  <c r="L222" i="4"/>
  <c r="I222" i="4"/>
  <c r="C222" i="4"/>
  <c r="U221" i="4"/>
  <c r="T221" i="4"/>
  <c r="G221" i="4" s="1"/>
  <c r="O221" i="4"/>
  <c r="N221" i="4"/>
  <c r="P221" i="4" s="1"/>
  <c r="L221" i="4"/>
  <c r="C221" i="4"/>
  <c r="U220" i="4"/>
  <c r="I220" i="4" s="1"/>
  <c r="T220" i="4"/>
  <c r="F220" i="4" s="1"/>
  <c r="O220" i="4"/>
  <c r="N220" i="4"/>
  <c r="P220" i="4" s="1"/>
  <c r="M220" i="4"/>
  <c r="AD220" i="4" s="1"/>
  <c r="L220" i="4"/>
  <c r="C220" i="4"/>
  <c r="U219" i="4"/>
  <c r="I219" i="4" s="1"/>
  <c r="T219" i="4"/>
  <c r="O219" i="4"/>
  <c r="N219" i="4"/>
  <c r="L219" i="4"/>
  <c r="F219" i="4"/>
  <c r="C219" i="4"/>
  <c r="U218" i="4"/>
  <c r="T218" i="4"/>
  <c r="F218" i="4" s="1"/>
  <c r="O218" i="4"/>
  <c r="P218" i="4" s="1"/>
  <c r="N218" i="4"/>
  <c r="M218" i="4"/>
  <c r="L218" i="4"/>
  <c r="I218" i="4"/>
  <c r="C218" i="4"/>
  <c r="U217" i="4"/>
  <c r="T217" i="4"/>
  <c r="O217" i="4"/>
  <c r="N217" i="4"/>
  <c r="P217" i="4" s="1"/>
  <c r="L217" i="4"/>
  <c r="G217" i="4"/>
  <c r="F217" i="4"/>
  <c r="C217" i="4"/>
  <c r="U216" i="4"/>
  <c r="I216" i="4" s="1"/>
  <c r="T216" i="4"/>
  <c r="F216" i="4" s="1"/>
  <c r="O216" i="4"/>
  <c r="N216" i="4"/>
  <c r="P216" i="4" s="1"/>
  <c r="L216" i="4"/>
  <c r="G216" i="4"/>
  <c r="C216" i="4"/>
  <c r="U215" i="4"/>
  <c r="I215" i="4" s="1"/>
  <c r="T215" i="4"/>
  <c r="O215" i="4"/>
  <c r="N215" i="4"/>
  <c r="P215" i="4" s="1"/>
  <c r="M215" i="4"/>
  <c r="AD215" i="4" s="1"/>
  <c r="L215" i="4"/>
  <c r="F215" i="4"/>
  <c r="C215" i="4"/>
  <c r="U214" i="4"/>
  <c r="T214" i="4"/>
  <c r="X214" i="4" s="1"/>
  <c r="O214" i="4"/>
  <c r="P214" i="4" s="1"/>
  <c r="N214" i="4"/>
  <c r="L214" i="4"/>
  <c r="I214" i="4"/>
  <c r="C214" i="4"/>
  <c r="U213" i="4"/>
  <c r="T213" i="4"/>
  <c r="G213" i="4" s="1"/>
  <c r="O213" i="4"/>
  <c r="N213" i="4"/>
  <c r="P213" i="4" s="1"/>
  <c r="L213" i="4"/>
  <c r="C213" i="4"/>
  <c r="U212" i="4"/>
  <c r="I212" i="4" s="1"/>
  <c r="T212" i="4"/>
  <c r="G212" i="4" s="1"/>
  <c r="O212" i="4"/>
  <c r="N212" i="4"/>
  <c r="M212" i="4"/>
  <c r="AD212" i="4" s="1"/>
  <c r="L212" i="4"/>
  <c r="F212" i="4"/>
  <c r="C212" i="4"/>
  <c r="U211" i="4"/>
  <c r="I211" i="4" s="1"/>
  <c r="T211" i="4"/>
  <c r="O211" i="4"/>
  <c r="N211" i="4"/>
  <c r="L211" i="4"/>
  <c r="F211" i="4"/>
  <c r="C211" i="4"/>
  <c r="U210" i="4"/>
  <c r="T210" i="4"/>
  <c r="F210" i="4" s="1"/>
  <c r="M210" i="4"/>
  <c r="AD210" i="4" s="1"/>
  <c r="O210" i="4"/>
  <c r="N210" i="4"/>
  <c r="P210" i="4" s="1"/>
  <c r="L210" i="4"/>
  <c r="I210" i="4"/>
  <c r="C210" i="4"/>
  <c r="U209" i="4"/>
  <c r="T209" i="4"/>
  <c r="G209" i="4" s="1"/>
  <c r="O209" i="4"/>
  <c r="N209" i="4"/>
  <c r="P209" i="4" s="1"/>
  <c r="M209" i="4"/>
  <c r="AD209" i="4" s="1"/>
  <c r="L209" i="4"/>
  <c r="F209" i="4"/>
  <c r="C209" i="4"/>
  <c r="U208" i="4"/>
  <c r="I208" i="4" s="1"/>
  <c r="T208" i="4"/>
  <c r="O208" i="4"/>
  <c r="N208" i="4"/>
  <c r="L208" i="4"/>
  <c r="G208" i="4"/>
  <c r="F208" i="4"/>
  <c r="C208" i="4"/>
  <c r="U207" i="4"/>
  <c r="T207" i="4"/>
  <c r="X207" i="4" s="1"/>
  <c r="O207" i="4"/>
  <c r="N207" i="4"/>
  <c r="P207" i="4" s="1"/>
  <c r="M207" i="4"/>
  <c r="AD207" i="4" s="1"/>
  <c r="L207" i="4"/>
  <c r="I207" i="4"/>
  <c r="C207" i="4"/>
  <c r="X206" i="4"/>
  <c r="U206" i="4"/>
  <c r="T206" i="4"/>
  <c r="G206" i="4" s="1"/>
  <c r="O206" i="4"/>
  <c r="N206" i="4"/>
  <c r="P206" i="4" s="1"/>
  <c r="M206" i="4"/>
  <c r="L206" i="4"/>
  <c r="I206" i="4"/>
  <c r="F206" i="4"/>
  <c r="C206" i="4"/>
  <c r="U205" i="4"/>
  <c r="T205" i="4"/>
  <c r="O205" i="4"/>
  <c r="N205" i="4"/>
  <c r="P205" i="4" s="1"/>
  <c r="L205" i="4"/>
  <c r="G205" i="4"/>
  <c r="C205" i="4"/>
  <c r="U204" i="4"/>
  <c r="I204" i="4" s="1"/>
  <c r="T204" i="4"/>
  <c r="F204" i="4" s="1"/>
  <c r="M204" i="4"/>
  <c r="AD204" i="4" s="1"/>
  <c r="O204" i="4"/>
  <c r="N204" i="4"/>
  <c r="P204" i="4" s="1"/>
  <c r="L204" i="4"/>
  <c r="G204" i="4"/>
  <c r="C204" i="4"/>
  <c r="U203" i="4"/>
  <c r="T203" i="4"/>
  <c r="O203" i="4"/>
  <c r="N203" i="4"/>
  <c r="P203" i="4" s="1"/>
  <c r="M203" i="4"/>
  <c r="AD203" i="4" s="1"/>
  <c r="L203" i="4"/>
  <c r="I203" i="4"/>
  <c r="F203" i="4"/>
  <c r="C203" i="4"/>
  <c r="U202" i="4"/>
  <c r="T202" i="4"/>
  <c r="F202" i="4" s="1"/>
  <c r="O202" i="4"/>
  <c r="N202" i="4"/>
  <c r="P202" i="4" s="1"/>
  <c r="L202" i="4"/>
  <c r="I202" i="4"/>
  <c r="C202" i="4"/>
  <c r="U201" i="4"/>
  <c r="T201" i="4"/>
  <c r="F201" i="4" s="1"/>
  <c r="O201" i="4"/>
  <c r="N201" i="4"/>
  <c r="L201" i="4"/>
  <c r="G201" i="4"/>
  <c r="C201" i="4"/>
  <c r="U200" i="4"/>
  <c r="I200" i="4" s="1"/>
  <c r="T200" i="4"/>
  <c r="F200" i="4" s="1"/>
  <c r="O200" i="4"/>
  <c r="N200" i="4"/>
  <c r="L200" i="4"/>
  <c r="G200" i="4"/>
  <c r="C200" i="4"/>
  <c r="U199" i="4"/>
  <c r="I199" i="4" s="1"/>
  <c r="T199" i="4"/>
  <c r="X199" i="4" s="1"/>
  <c r="O199" i="4"/>
  <c r="N199" i="4"/>
  <c r="L199" i="4"/>
  <c r="F199" i="4"/>
  <c r="C199" i="4"/>
  <c r="X198" i="4"/>
  <c r="U198" i="4"/>
  <c r="T198" i="4"/>
  <c r="F198" i="4" s="1"/>
  <c r="O198" i="4"/>
  <c r="N198" i="4"/>
  <c r="P198" i="4" s="1"/>
  <c r="L198" i="4"/>
  <c r="I198" i="4"/>
  <c r="G198" i="4"/>
  <c r="C198" i="4"/>
  <c r="U197" i="4"/>
  <c r="T197" i="4"/>
  <c r="X197" i="4" s="1"/>
  <c r="O197" i="4"/>
  <c r="N197" i="4"/>
  <c r="L197" i="4"/>
  <c r="G197" i="4"/>
  <c r="C197" i="4"/>
  <c r="U196" i="4"/>
  <c r="I196" i="4" s="1"/>
  <c r="T196" i="4"/>
  <c r="F196" i="4" s="1"/>
  <c r="O196" i="4"/>
  <c r="N196" i="4"/>
  <c r="M196" i="4"/>
  <c r="AD196" i="4" s="1"/>
  <c r="L196" i="4"/>
  <c r="G196" i="4"/>
  <c r="C196" i="4"/>
  <c r="U195" i="4"/>
  <c r="T195" i="4"/>
  <c r="X195" i="4" s="1"/>
  <c r="O195" i="4"/>
  <c r="N195" i="4"/>
  <c r="P195" i="4" s="1"/>
  <c r="L195" i="4"/>
  <c r="I195" i="4"/>
  <c r="C195" i="4"/>
  <c r="U194" i="4"/>
  <c r="I194" i="4" s="1"/>
  <c r="T194" i="4"/>
  <c r="F194" i="4" s="1"/>
  <c r="M194" i="4"/>
  <c r="O194" i="4"/>
  <c r="N194" i="4"/>
  <c r="P194" i="4" s="1"/>
  <c r="L194" i="4"/>
  <c r="C194" i="4"/>
  <c r="U193" i="4"/>
  <c r="T193" i="4"/>
  <c r="X193" i="4" s="1"/>
  <c r="P193" i="4"/>
  <c r="O193" i="4"/>
  <c r="N193" i="4"/>
  <c r="M193" i="4"/>
  <c r="L193" i="4"/>
  <c r="G193" i="4"/>
  <c r="F193" i="4"/>
  <c r="C193" i="4"/>
  <c r="U192" i="4"/>
  <c r="I192" i="4" s="1"/>
  <c r="T192" i="4"/>
  <c r="O192" i="4"/>
  <c r="P192" i="4" s="1"/>
  <c r="N192" i="4"/>
  <c r="L192" i="4"/>
  <c r="G192" i="4"/>
  <c r="F192" i="4"/>
  <c r="C192" i="4"/>
  <c r="U191" i="4"/>
  <c r="I191" i="4" s="1"/>
  <c r="T191" i="4"/>
  <c r="G191" i="4" s="1"/>
  <c r="O191" i="4"/>
  <c r="N191" i="4"/>
  <c r="L191" i="4"/>
  <c r="C191" i="4"/>
  <c r="U190" i="4"/>
  <c r="T190" i="4"/>
  <c r="X190" i="4" s="1"/>
  <c r="O190" i="4"/>
  <c r="N190" i="4"/>
  <c r="M190" i="4"/>
  <c r="L190" i="4"/>
  <c r="I190" i="4"/>
  <c r="C190" i="4"/>
  <c r="U189" i="4"/>
  <c r="I189" i="4" s="1"/>
  <c r="T189" i="4"/>
  <c r="O189" i="4"/>
  <c r="N189" i="4"/>
  <c r="L189" i="4"/>
  <c r="G189" i="4"/>
  <c r="C189" i="4"/>
  <c r="U188" i="4"/>
  <c r="I188" i="4" s="1"/>
  <c r="T188" i="4"/>
  <c r="O188" i="4"/>
  <c r="N188" i="4"/>
  <c r="M188" i="4"/>
  <c r="AD188" i="4" s="1"/>
  <c r="L188" i="4"/>
  <c r="G188" i="4"/>
  <c r="C188" i="4"/>
  <c r="U187" i="4"/>
  <c r="I187" i="4" s="1"/>
  <c r="T187" i="4"/>
  <c r="G187" i="4" s="1"/>
  <c r="O187" i="4"/>
  <c r="N187" i="4"/>
  <c r="L187" i="4"/>
  <c r="C187" i="4"/>
  <c r="U186" i="4"/>
  <c r="T186" i="4"/>
  <c r="O186" i="4"/>
  <c r="P186" i="4" s="1"/>
  <c r="N186" i="4"/>
  <c r="L186" i="4"/>
  <c r="C186" i="4"/>
  <c r="U185" i="4"/>
  <c r="T185" i="4"/>
  <c r="X185" i="4" s="1"/>
  <c r="O185" i="4"/>
  <c r="N185" i="4"/>
  <c r="P185" i="4" s="1"/>
  <c r="L185" i="4"/>
  <c r="C185" i="4"/>
  <c r="U184" i="4"/>
  <c r="I184" i="4" s="1"/>
  <c r="T184" i="4"/>
  <c r="O184" i="4"/>
  <c r="P184" i="4" s="1"/>
  <c r="N184" i="4"/>
  <c r="L184" i="4"/>
  <c r="G184" i="4"/>
  <c r="F184" i="4"/>
  <c r="C184" i="4"/>
  <c r="U183" i="4"/>
  <c r="T183" i="4"/>
  <c r="G183" i="4" s="1"/>
  <c r="O183" i="4"/>
  <c r="N183" i="4"/>
  <c r="M183" i="4"/>
  <c r="AD183" i="4" s="1"/>
  <c r="L183" i="4"/>
  <c r="C183" i="4"/>
  <c r="U182" i="4"/>
  <c r="I182" i="4" s="1"/>
  <c r="T182" i="4"/>
  <c r="X182" i="4" s="1"/>
  <c r="O182" i="4"/>
  <c r="P182" i="4" s="1"/>
  <c r="N182" i="4"/>
  <c r="M182" i="4"/>
  <c r="L182" i="4"/>
  <c r="F182" i="4"/>
  <c r="C182" i="4"/>
  <c r="U181" i="4"/>
  <c r="T181" i="4"/>
  <c r="P181" i="4"/>
  <c r="O181" i="4"/>
  <c r="N181" i="4"/>
  <c r="L181" i="4"/>
  <c r="G181" i="4"/>
  <c r="F181" i="4"/>
  <c r="C181" i="4"/>
  <c r="U180" i="4"/>
  <c r="I180" i="4" s="1"/>
  <c r="T180" i="4"/>
  <c r="X180" i="4" s="1"/>
  <c r="O180" i="4"/>
  <c r="N180" i="4"/>
  <c r="M180" i="4"/>
  <c r="L180" i="4"/>
  <c r="G180" i="4"/>
  <c r="C180" i="4"/>
  <c r="U179" i="4"/>
  <c r="T179" i="4"/>
  <c r="F179" i="4" s="1"/>
  <c r="O179" i="4"/>
  <c r="N179" i="4"/>
  <c r="P179" i="4" s="1"/>
  <c r="L179" i="4"/>
  <c r="I179" i="4"/>
  <c r="C179" i="4"/>
  <c r="U178" i="4"/>
  <c r="T178" i="4"/>
  <c r="F178" i="4" s="1"/>
  <c r="P178" i="4"/>
  <c r="O178" i="4"/>
  <c r="N178" i="4"/>
  <c r="L178" i="4"/>
  <c r="I178" i="4"/>
  <c r="G178" i="4"/>
  <c r="C178" i="4"/>
  <c r="U177" i="4"/>
  <c r="T177" i="4"/>
  <c r="X177" i="4" s="1"/>
  <c r="O177" i="4"/>
  <c r="N177" i="4"/>
  <c r="M177" i="4"/>
  <c r="AD177" i="4" s="1"/>
  <c r="L177" i="4"/>
  <c r="C177" i="4"/>
  <c r="U176" i="4"/>
  <c r="I176" i="4" s="1"/>
  <c r="T176" i="4"/>
  <c r="X176" i="4" s="1"/>
  <c r="O176" i="4"/>
  <c r="N176" i="4"/>
  <c r="P176" i="4" s="1"/>
  <c r="L176" i="4"/>
  <c r="G176" i="4"/>
  <c r="C176" i="4"/>
  <c r="U175" i="4"/>
  <c r="T175" i="4"/>
  <c r="O175" i="4"/>
  <c r="N175" i="4"/>
  <c r="P175" i="4" s="1"/>
  <c r="L175" i="4"/>
  <c r="I175" i="4"/>
  <c r="C175" i="4"/>
  <c r="U174" i="4"/>
  <c r="T174" i="4"/>
  <c r="X174" i="4" s="1"/>
  <c r="O174" i="4"/>
  <c r="N174" i="4"/>
  <c r="P174" i="4" s="1"/>
  <c r="M174" i="4"/>
  <c r="L174" i="4"/>
  <c r="I174" i="4"/>
  <c r="F174" i="4"/>
  <c r="C174" i="4"/>
  <c r="U173" i="4"/>
  <c r="I173" i="4" s="1"/>
  <c r="T173" i="4"/>
  <c r="O173" i="4"/>
  <c r="P173" i="4" s="1"/>
  <c r="N173" i="4"/>
  <c r="L173" i="4"/>
  <c r="G173" i="4"/>
  <c r="F173" i="4"/>
  <c r="C173" i="4"/>
  <c r="U172" i="4"/>
  <c r="I172" i="4" s="1"/>
  <c r="T172" i="4"/>
  <c r="O172" i="4"/>
  <c r="N172" i="4"/>
  <c r="L172" i="4"/>
  <c r="C172" i="4"/>
  <c r="X171" i="4"/>
  <c r="U171" i="4"/>
  <c r="T171" i="4"/>
  <c r="G171" i="4" s="1"/>
  <c r="O171" i="4"/>
  <c r="N171" i="4"/>
  <c r="P171" i="4" s="1"/>
  <c r="L171" i="4"/>
  <c r="I171" i="4"/>
  <c r="C171" i="4"/>
  <c r="U170" i="4"/>
  <c r="T170" i="4"/>
  <c r="F170" i="4" s="1"/>
  <c r="P170" i="4"/>
  <c r="O170" i="4"/>
  <c r="N170" i="4"/>
  <c r="L170" i="4"/>
  <c r="I170" i="4"/>
  <c r="C170" i="4"/>
  <c r="U169" i="4"/>
  <c r="T169" i="4"/>
  <c r="X169" i="4" s="1"/>
  <c r="O169" i="4"/>
  <c r="N169" i="4"/>
  <c r="L169" i="4"/>
  <c r="G169" i="4"/>
  <c r="C169" i="4"/>
  <c r="U168" i="4"/>
  <c r="I168" i="4" s="1"/>
  <c r="T168" i="4"/>
  <c r="O168" i="4"/>
  <c r="N168" i="4"/>
  <c r="L168" i="4"/>
  <c r="G168" i="4"/>
  <c r="F168" i="4"/>
  <c r="C168" i="4"/>
  <c r="U167" i="4"/>
  <c r="I167" i="4" s="1"/>
  <c r="T167" i="4"/>
  <c r="O167" i="4"/>
  <c r="N167" i="4"/>
  <c r="L167" i="4"/>
  <c r="C167" i="4"/>
  <c r="U166" i="4"/>
  <c r="I166" i="4" s="1"/>
  <c r="T166" i="4"/>
  <c r="X166" i="4" s="1"/>
  <c r="P166" i="4"/>
  <c r="O166" i="4"/>
  <c r="N166" i="4"/>
  <c r="M166" i="4"/>
  <c r="L166" i="4"/>
  <c r="G166" i="4"/>
  <c r="F166" i="4"/>
  <c r="C166" i="4"/>
  <c r="U165" i="4"/>
  <c r="I165" i="4" s="1"/>
  <c r="T165" i="4"/>
  <c r="X165" i="4" s="1"/>
  <c r="O165" i="4"/>
  <c r="N165" i="4"/>
  <c r="L165" i="4"/>
  <c r="K165" i="4"/>
  <c r="D165" i="4"/>
  <c r="C165" i="4"/>
  <c r="U164" i="4"/>
  <c r="I164" i="4" s="1"/>
  <c r="T164" i="4"/>
  <c r="D164" i="4" s="1"/>
  <c r="O164" i="4"/>
  <c r="N164" i="4"/>
  <c r="L164" i="4"/>
  <c r="C164" i="4"/>
  <c r="U163" i="4"/>
  <c r="F163" i="4" s="1"/>
  <c r="T163" i="4"/>
  <c r="X163" i="4" s="1"/>
  <c r="Y163" i="4"/>
  <c r="O163" i="4"/>
  <c r="N163" i="4"/>
  <c r="P163" i="4" s="1"/>
  <c r="M163" i="4"/>
  <c r="AD163" i="4" s="1"/>
  <c r="L163" i="4"/>
  <c r="I163" i="4"/>
  <c r="E163" i="4"/>
  <c r="C163" i="4"/>
  <c r="U162" i="4"/>
  <c r="J162" i="4" s="1"/>
  <c r="T162" i="4"/>
  <c r="D162" i="4" s="1"/>
  <c r="O162" i="4"/>
  <c r="N162" i="4"/>
  <c r="P162" i="4" s="1"/>
  <c r="L162" i="4"/>
  <c r="I162" i="4"/>
  <c r="E162" i="4"/>
  <c r="C162" i="4"/>
  <c r="U161" i="4"/>
  <c r="T161" i="4"/>
  <c r="X161" i="4" s="1"/>
  <c r="O161" i="4"/>
  <c r="P161" i="4" s="1"/>
  <c r="N161" i="4"/>
  <c r="M161" i="4"/>
  <c r="AD161" i="4" s="1"/>
  <c r="L161" i="4"/>
  <c r="D161" i="4"/>
  <c r="C161" i="4"/>
  <c r="U160" i="4"/>
  <c r="I160" i="4" s="1"/>
  <c r="T160" i="4"/>
  <c r="X160" i="4" s="1"/>
  <c r="Y160" i="4"/>
  <c r="O160" i="4"/>
  <c r="N160" i="4"/>
  <c r="P160" i="4" s="1"/>
  <c r="L160" i="4"/>
  <c r="J160" i="4"/>
  <c r="C160" i="4"/>
  <c r="U159" i="4"/>
  <c r="I159" i="4" s="1"/>
  <c r="T159" i="4"/>
  <c r="K159" i="4" s="1"/>
  <c r="O159" i="4"/>
  <c r="N159" i="4"/>
  <c r="P159" i="4" s="1"/>
  <c r="L159" i="4"/>
  <c r="J159" i="4"/>
  <c r="C159" i="4"/>
  <c r="X158" i="4"/>
  <c r="U158" i="4"/>
  <c r="F158" i="4" s="1"/>
  <c r="T158" i="4"/>
  <c r="Y158" i="4"/>
  <c r="O158" i="4"/>
  <c r="P158" i="4" s="1"/>
  <c r="N158" i="4"/>
  <c r="G158" i="4" s="1"/>
  <c r="M158" i="4"/>
  <c r="AD158" i="4" s="1"/>
  <c r="L158" i="4"/>
  <c r="K158" i="4"/>
  <c r="E158" i="4"/>
  <c r="D158" i="4"/>
  <c r="C158" i="4"/>
  <c r="U157" i="4"/>
  <c r="I157" i="4" s="1"/>
  <c r="T157" i="4"/>
  <c r="X157" i="4" s="1"/>
  <c r="O157" i="4"/>
  <c r="N157" i="4"/>
  <c r="L157" i="4"/>
  <c r="K157" i="4"/>
  <c r="D157" i="4"/>
  <c r="C157" i="4"/>
  <c r="U156" i="4"/>
  <c r="I156" i="4" s="1"/>
  <c r="T156" i="4"/>
  <c r="D156" i="4" s="1"/>
  <c r="O156" i="4"/>
  <c r="N156" i="4"/>
  <c r="L156" i="4"/>
  <c r="C156" i="4"/>
  <c r="U155" i="4"/>
  <c r="F155" i="4" s="1"/>
  <c r="T155" i="4"/>
  <c r="X155" i="4" s="1"/>
  <c r="Y155" i="4"/>
  <c r="O155" i="4"/>
  <c r="N155" i="4"/>
  <c r="P155" i="4" s="1"/>
  <c r="M155" i="4"/>
  <c r="AD155" i="4" s="1"/>
  <c r="L155" i="4"/>
  <c r="I155" i="4"/>
  <c r="E155" i="4"/>
  <c r="C155" i="4"/>
  <c r="U154" i="4"/>
  <c r="J154" i="4" s="1"/>
  <c r="T154" i="4"/>
  <c r="D154" i="4" s="1"/>
  <c r="AC154" i="4" s="1"/>
  <c r="O154" i="4"/>
  <c r="N154" i="4"/>
  <c r="P154" i="4" s="1"/>
  <c r="L154" i="4"/>
  <c r="I154" i="4"/>
  <c r="E154" i="4"/>
  <c r="C154" i="4"/>
  <c r="U153" i="4"/>
  <c r="K153" i="4" s="1"/>
  <c r="T153" i="4"/>
  <c r="X153" i="4" s="1"/>
  <c r="O153" i="4"/>
  <c r="P153" i="4" s="1"/>
  <c r="N153" i="4"/>
  <c r="L153" i="4"/>
  <c r="C153" i="4"/>
  <c r="U152" i="4"/>
  <c r="I152" i="4" s="1"/>
  <c r="T152" i="4"/>
  <c r="X152" i="4" s="1"/>
  <c r="O152" i="4"/>
  <c r="N152" i="4"/>
  <c r="M152" i="4"/>
  <c r="AD152" i="4" s="1"/>
  <c r="L152" i="4"/>
  <c r="J152" i="4"/>
  <c r="C152" i="4"/>
  <c r="U151" i="4"/>
  <c r="I151" i="4" s="1"/>
  <c r="T151" i="4"/>
  <c r="K151" i="4" s="1"/>
  <c r="O151" i="4"/>
  <c r="N151" i="4"/>
  <c r="P151" i="4" s="1"/>
  <c r="L151" i="4"/>
  <c r="J151" i="4"/>
  <c r="C151" i="4"/>
  <c r="X150" i="4"/>
  <c r="U150" i="4"/>
  <c r="F150" i="4" s="1"/>
  <c r="T150" i="4"/>
  <c r="Y150" i="4"/>
  <c r="O150" i="4"/>
  <c r="P150" i="4" s="1"/>
  <c r="N150" i="4"/>
  <c r="G150" i="4" s="1"/>
  <c r="M150" i="4"/>
  <c r="AD150" i="4" s="1"/>
  <c r="L150" i="4"/>
  <c r="K150" i="4"/>
  <c r="E150" i="4"/>
  <c r="D150" i="4"/>
  <c r="C150" i="4"/>
  <c r="U149" i="4"/>
  <c r="I149" i="4" s="1"/>
  <c r="T149" i="4"/>
  <c r="X149" i="4" s="1"/>
  <c r="O149" i="4"/>
  <c r="P149" i="4" s="1"/>
  <c r="N149" i="4"/>
  <c r="L149" i="4"/>
  <c r="G149" i="4"/>
  <c r="C149" i="4"/>
  <c r="U148" i="4"/>
  <c r="I148" i="4" s="1"/>
  <c r="T148" i="4"/>
  <c r="D148" i="4" s="1"/>
  <c r="O148" i="4"/>
  <c r="N148" i="4"/>
  <c r="P148" i="4" s="1"/>
  <c r="L148" i="4"/>
  <c r="K148" i="4"/>
  <c r="C148" i="4"/>
  <c r="X147" i="4"/>
  <c r="U147" i="4"/>
  <c r="J147" i="4" s="1"/>
  <c r="T147" i="4"/>
  <c r="Y147" i="4"/>
  <c r="O147" i="4"/>
  <c r="N147" i="4"/>
  <c r="P147" i="4" s="1"/>
  <c r="L147" i="4"/>
  <c r="F147" i="4"/>
  <c r="E147" i="4"/>
  <c r="C147" i="4"/>
  <c r="X146" i="4"/>
  <c r="U146" i="4"/>
  <c r="J146" i="4" s="1"/>
  <c r="T146" i="4"/>
  <c r="O146" i="4"/>
  <c r="N146" i="4"/>
  <c r="P146" i="4" s="1"/>
  <c r="L146" i="4"/>
  <c r="G146" i="4"/>
  <c r="E146" i="4"/>
  <c r="D146" i="4"/>
  <c r="C146" i="4"/>
  <c r="U145" i="4"/>
  <c r="T145" i="4"/>
  <c r="X145" i="4" s="1"/>
  <c r="Y145" i="4"/>
  <c r="O145" i="4"/>
  <c r="N145" i="4"/>
  <c r="G145" i="4" s="1"/>
  <c r="L145" i="4"/>
  <c r="D145" i="4"/>
  <c r="C145" i="4"/>
  <c r="U144" i="4"/>
  <c r="I144" i="4" s="1"/>
  <c r="T144" i="4"/>
  <c r="X144" i="4" s="1"/>
  <c r="O144" i="4"/>
  <c r="N144" i="4"/>
  <c r="L144" i="4"/>
  <c r="F144" i="4"/>
  <c r="C144" i="4"/>
  <c r="U143" i="4"/>
  <c r="J143" i="4" s="1"/>
  <c r="T143" i="4"/>
  <c r="O143" i="4"/>
  <c r="N143" i="4"/>
  <c r="L143" i="4"/>
  <c r="I143" i="4"/>
  <c r="C143" i="4"/>
  <c r="U142" i="4"/>
  <c r="T142" i="4"/>
  <c r="X142" i="4" s="1"/>
  <c r="O142" i="4"/>
  <c r="N142" i="4"/>
  <c r="G142" i="4" s="1"/>
  <c r="L142" i="4"/>
  <c r="I142" i="4"/>
  <c r="E142" i="4"/>
  <c r="C142" i="4"/>
  <c r="U141" i="4"/>
  <c r="I141" i="4" s="1"/>
  <c r="T141" i="4"/>
  <c r="X141" i="4" s="1"/>
  <c r="O141" i="4"/>
  <c r="N141" i="4"/>
  <c r="P141" i="4" s="1"/>
  <c r="L141" i="4"/>
  <c r="C141" i="4"/>
  <c r="U140" i="4"/>
  <c r="T140" i="4"/>
  <c r="O140" i="4"/>
  <c r="N140" i="4"/>
  <c r="P140" i="4" s="1"/>
  <c r="L140" i="4"/>
  <c r="C140" i="4"/>
  <c r="U139" i="4"/>
  <c r="J139" i="4" s="1"/>
  <c r="T139" i="4"/>
  <c r="X139" i="4" s="1"/>
  <c r="Y139" i="4"/>
  <c r="O139" i="4"/>
  <c r="N139" i="4"/>
  <c r="P139" i="4" s="1"/>
  <c r="L139" i="4"/>
  <c r="C139" i="4"/>
  <c r="U138" i="4"/>
  <c r="J138" i="4" s="1"/>
  <c r="T138" i="4"/>
  <c r="X138" i="4" s="1"/>
  <c r="P138" i="4"/>
  <c r="O138" i="4"/>
  <c r="N138" i="4"/>
  <c r="G138" i="4" s="1"/>
  <c r="L138" i="4"/>
  <c r="I138" i="4"/>
  <c r="E138" i="4"/>
  <c r="D138" i="4"/>
  <c r="C138" i="4"/>
  <c r="U137" i="4"/>
  <c r="T137" i="4"/>
  <c r="X137" i="4" s="1"/>
  <c r="O137" i="4"/>
  <c r="P137" i="4" s="1"/>
  <c r="N137" i="4"/>
  <c r="L137" i="4"/>
  <c r="D137" i="4"/>
  <c r="C137" i="4"/>
  <c r="U136" i="4"/>
  <c r="T136" i="4"/>
  <c r="X136" i="4" s="1"/>
  <c r="Y136" i="4"/>
  <c r="O136" i="4"/>
  <c r="N136" i="4"/>
  <c r="P136" i="4" s="1"/>
  <c r="L136" i="4"/>
  <c r="F136" i="4"/>
  <c r="C136" i="4"/>
  <c r="U135" i="4"/>
  <c r="J135" i="4" s="1"/>
  <c r="T135" i="4"/>
  <c r="O135" i="4"/>
  <c r="N135" i="4"/>
  <c r="L135" i="4"/>
  <c r="I135" i="4"/>
  <c r="C135" i="4"/>
  <c r="U134" i="4"/>
  <c r="T134" i="4"/>
  <c r="Y134" i="4" s="1"/>
  <c r="O134" i="4"/>
  <c r="N134" i="4"/>
  <c r="P134" i="4" s="1"/>
  <c r="M134" i="4"/>
  <c r="AD134" i="4" s="1"/>
  <c r="L134" i="4"/>
  <c r="K134" i="4"/>
  <c r="E134" i="4"/>
  <c r="C134" i="4"/>
  <c r="U133" i="4"/>
  <c r="T133" i="4"/>
  <c r="X133" i="4" s="1"/>
  <c r="O133" i="4"/>
  <c r="N133" i="4"/>
  <c r="P133" i="4" s="1"/>
  <c r="L133" i="4"/>
  <c r="C133" i="4"/>
  <c r="U132" i="4"/>
  <c r="T132" i="4"/>
  <c r="O132" i="4"/>
  <c r="N132" i="4"/>
  <c r="L132" i="4"/>
  <c r="K132" i="4"/>
  <c r="J132" i="4"/>
  <c r="F132" i="4"/>
  <c r="C132" i="4"/>
  <c r="U131" i="4"/>
  <c r="J131" i="4" s="1"/>
  <c r="T131" i="4"/>
  <c r="X131" i="4" s="1"/>
  <c r="O131" i="4"/>
  <c r="N131" i="4"/>
  <c r="P131" i="4" s="1"/>
  <c r="L131" i="4"/>
  <c r="E131" i="4"/>
  <c r="C131" i="4"/>
  <c r="U130" i="4"/>
  <c r="T130" i="4"/>
  <c r="O130" i="4"/>
  <c r="N130" i="4"/>
  <c r="P130" i="4" s="1"/>
  <c r="L130" i="4"/>
  <c r="I130" i="4" s="1"/>
  <c r="J130" i="4"/>
  <c r="E130" i="4"/>
  <c r="C130" i="4"/>
  <c r="U129" i="4"/>
  <c r="K129" i="4" s="1"/>
  <c r="T129" i="4"/>
  <c r="O129" i="4"/>
  <c r="P129" i="4" s="1"/>
  <c r="N129" i="4"/>
  <c r="M129" i="4"/>
  <c r="AD129" i="4" s="1"/>
  <c r="L129" i="4"/>
  <c r="C129" i="4"/>
  <c r="U128" i="4"/>
  <c r="T128" i="4"/>
  <c r="Y128" i="4" s="1"/>
  <c r="O128" i="4"/>
  <c r="N128" i="4"/>
  <c r="L128" i="4"/>
  <c r="K128" i="4"/>
  <c r="J128" i="4"/>
  <c r="C128" i="4"/>
  <c r="U127" i="4"/>
  <c r="T127" i="4"/>
  <c r="O127" i="4"/>
  <c r="N127" i="4"/>
  <c r="P127" i="4" s="1"/>
  <c r="L127" i="4"/>
  <c r="I127" i="4" s="1"/>
  <c r="J127" i="4"/>
  <c r="C127" i="4"/>
  <c r="X126" i="4"/>
  <c r="U126" i="4"/>
  <c r="T126" i="4"/>
  <c r="Y126" i="4" s="1"/>
  <c r="P126" i="4"/>
  <c r="O126" i="4"/>
  <c r="N126" i="4"/>
  <c r="I126" i="4" s="1"/>
  <c r="L126" i="4"/>
  <c r="K126" i="4"/>
  <c r="E126" i="4"/>
  <c r="C126" i="4"/>
  <c r="X125" i="4"/>
  <c r="U125" i="4"/>
  <c r="T125" i="4"/>
  <c r="O125" i="4"/>
  <c r="P125" i="4" s="1"/>
  <c r="N125" i="4"/>
  <c r="G125" i="4" s="1"/>
  <c r="L125" i="4"/>
  <c r="E125" i="4"/>
  <c r="D125" i="4"/>
  <c r="C125" i="4"/>
  <c r="U124" i="4"/>
  <c r="T124" i="4"/>
  <c r="O124" i="4"/>
  <c r="N124" i="4"/>
  <c r="P124" i="4" s="1"/>
  <c r="L124" i="4"/>
  <c r="C124" i="4"/>
  <c r="U123" i="4"/>
  <c r="J123" i="4" s="1"/>
  <c r="T123" i="4"/>
  <c r="X123" i="4" s="1"/>
  <c r="Y123" i="4"/>
  <c r="O123" i="4"/>
  <c r="N123" i="4"/>
  <c r="P123" i="4" s="1"/>
  <c r="M123" i="4"/>
  <c r="AD123" i="4" s="1"/>
  <c r="L123" i="4"/>
  <c r="I123" i="4" s="1"/>
  <c r="C123" i="4"/>
  <c r="X122" i="4"/>
  <c r="U122" i="4"/>
  <c r="T122" i="4"/>
  <c r="D122" i="4" s="1"/>
  <c r="AC122" i="4" s="1"/>
  <c r="O122" i="4"/>
  <c r="P122" i="4" s="1"/>
  <c r="N122" i="4"/>
  <c r="L122" i="4"/>
  <c r="J122" i="4"/>
  <c r="I122" i="4"/>
  <c r="E122" i="4"/>
  <c r="C122" i="4"/>
  <c r="U121" i="4"/>
  <c r="T121" i="4"/>
  <c r="X121" i="4" s="1"/>
  <c r="P121" i="4"/>
  <c r="O121" i="4"/>
  <c r="N121" i="4"/>
  <c r="L121" i="4"/>
  <c r="K121" i="4"/>
  <c r="D121" i="4"/>
  <c r="C121" i="4"/>
  <c r="U120" i="4"/>
  <c r="T120" i="4"/>
  <c r="Y120" i="4"/>
  <c r="O120" i="4"/>
  <c r="N120" i="4"/>
  <c r="P120" i="4" s="1"/>
  <c r="M120" i="4"/>
  <c r="AD120" i="4" s="1"/>
  <c r="L120" i="4"/>
  <c r="C120" i="4"/>
  <c r="X119" i="4"/>
  <c r="U119" i="4"/>
  <c r="J119" i="4" s="1"/>
  <c r="T119" i="4"/>
  <c r="Y119" i="4"/>
  <c r="O119" i="4"/>
  <c r="N119" i="4"/>
  <c r="P119" i="4" s="1"/>
  <c r="M119" i="4"/>
  <c r="AD119" i="4" s="1"/>
  <c r="L119" i="4"/>
  <c r="I119" i="4" s="1"/>
  <c r="C119" i="4"/>
  <c r="X118" i="4"/>
  <c r="U118" i="4"/>
  <c r="K118" i="4" s="1"/>
  <c r="T118" i="4"/>
  <c r="G118" i="4" s="1"/>
  <c r="O118" i="4"/>
  <c r="N118" i="4"/>
  <c r="L118" i="4"/>
  <c r="I118" i="4"/>
  <c r="D118" i="4"/>
  <c r="C118" i="4"/>
  <c r="X117" i="4"/>
  <c r="U117" i="4"/>
  <c r="K117" i="4" s="1"/>
  <c r="T117" i="4"/>
  <c r="E117" i="4" s="1"/>
  <c r="O117" i="4"/>
  <c r="N117" i="4"/>
  <c r="P117" i="4" s="1"/>
  <c r="L117" i="4"/>
  <c r="G117" i="4"/>
  <c r="D117" i="4"/>
  <c r="C117" i="4"/>
  <c r="U116" i="4"/>
  <c r="T116" i="4"/>
  <c r="O116" i="4"/>
  <c r="N116" i="4"/>
  <c r="L116" i="4"/>
  <c r="G116" i="4"/>
  <c r="C116" i="4"/>
  <c r="U115" i="4"/>
  <c r="T115" i="4"/>
  <c r="O115" i="4"/>
  <c r="N115" i="4"/>
  <c r="L115" i="4"/>
  <c r="I115" i="4" s="1"/>
  <c r="C115" i="4"/>
  <c r="U114" i="4"/>
  <c r="I114" i="4" s="1"/>
  <c r="T114" i="4"/>
  <c r="X114" i="4" s="1"/>
  <c r="Y114" i="4"/>
  <c r="O114" i="4"/>
  <c r="N114" i="4"/>
  <c r="P114" i="4" s="1"/>
  <c r="M114" i="4"/>
  <c r="AD114" i="4" s="1"/>
  <c r="L114" i="4"/>
  <c r="G114" i="4"/>
  <c r="D114" i="4"/>
  <c r="C114" i="4"/>
  <c r="U113" i="4"/>
  <c r="T113" i="4"/>
  <c r="X113" i="4" s="1"/>
  <c r="Y113" i="4"/>
  <c r="O113" i="4"/>
  <c r="P113" i="4" s="1"/>
  <c r="N113" i="4"/>
  <c r="M113" i="4"/>
  <c r="AD113" i="4" s="1"/>
  <c r="L113" i="4"/>
  <c r="K113" i="4"/>
  <c r="G113" i="4"/>
  <c r="D113" i="4"/>
  <c r="C113" i="4"/>
  <c r="U112" i="4"/>
  <c r="T112" i="4"/>
  <c r="Y112" i="4"/>
  <c r="O112" i="4"/>
  <c r="N112" i="4"/>
  <c r="G112" i="4" s="1"/>
  <c r="M112" i="4"/>
  <c r="AD112" i="4" s="1"/>
  <c r="L112" i="4"/>
  <c r="C112" i="4"/>
  <c r="U111" i="4"/>
  <c r="T111" i="4"/>
  <c r="O111" i="4"/>
  <c r="N111" i="4"/>
  <c r="L111" i="4"/>
  <c r="C111" i="4"/>
  <c r="X110" i="4"/>
  <c r="U110" i="4"/>
  <c r="T110" i="4"/>
  <c r="P110" i="4"/>
  <c r="O110" i="4"/>
  <c r="N110" i="4"/>
  <c r="I110" i="4" s="1"/>
  <c r="L110" i="4"/>
  <c r="K110" i="4"/>
  <c r="E110" i="4"/>
  <c r="C110" i="4"/>
  <c r="X109" i="4"/>
  <c r="U109" i="4"/>
  <c r="K109" i="4" s="1"/>
  <c r="T109" i="4"/>
  <c r="O109" i="4"/>
  <c r="N109" i="4"/>
  <c r="P109" i="4" s="1"/>
  <c r="L109" i="4"/>
  <c r="E109" i="4"/>
  <c r="D109" i="4"/>
  <c r="C109" i="4"/>
  <c r="U108" i="4"/>
  <c r="T108" i="4"/>
  <c r="O108" i="4"/>
  <c r="N108" i="4"/>
  <c r="L108" i="4"/>
  <c r="C108" i="4"/>
  <c r="U107" i="4"/>
  <c r="T107" i="4"/>
  <c r="O107" i="4"/>
  <c r="N107" i="4"/>
  <c r="L107" i="4"/>
  <c r="C107" i="4"/>
  <c r="U106" i="4"/>
  <c r="J106" i="4" s="1"/>
  <c r="T106" i="4"/>
  <c r="X106" i="4" s="1"/>
  <c r="P106" i="4"/>
  <c r="O106" i="4"/>
  <c r="N106" i="4"/>
  <c r="G106" i="4" s="1"/>
  <c r="L106" i="4"/>
  <c r="I106" i="4"/>
  <c r="E106" i="4"/>
  <c r="D106" i="4"/>
  <c r="C106" i="4"/>
  <c r="U105" i="4"/>
  <c r="T105" i="4"/>
  <c r="O105" i="4"/>
  <c r="N105" i="4"/>
  <c r="P105" i="4" s="1"/>
  <c r="M105" i="4"/>
  <c r="AD105" i="4" s="1"/>
  <c r="L105" i="4"/>
  <c r="K105" i="4"/>
  <c r="C105" i="4"/>
  <c r="U104" i="4"/>
  <c r="T104" i="4"/>
  <c r="Y104" i="4" s="1"/>
  <c r="O104" i="4"/>
  <c r="N104" i="4"/>
  <c r="L104" i="4"/>
  <c r="J104" i="4"/>
  <c r="C104" i="4"/>
  <c r="U103" i="4"/>
  <c r="T103" i="4"/>
  <c r="O103" i="4"/>
  <c r="N103" i="4"/>
  <c r="M103" i="4"/>
  <c r="AD103" i="4" s="1"/>
  <c r="L103" i="4"/>
  <c r="F103" i="4"/>
  <c r="C103" i="4"/>
  <c r="X102" i="4"/>
  <c r="U102" i="4"/>
  <c r="K102" i="4" s="1"/>
  <c r="T102" i="4"/>
  <c r="O102" i="4"/>
  <c r="P102" i="4" s="1"/>
  <c r="N102" i="4"/>
  <c r="L102" i="4"/>
  <c r="I102" i="4" s="1"/>
  <c r="E102" i="4"/>
  <c r="C102" i="4"/>
  <c r="X101" i="4"/>
  <c r="U101" i="4"/>
  <c r="K101" i="4" s="1"/>
  <c r="T101" i="4"/>
  <c r="P101" i="4"/>
  <c r="O101" i="4"/>
  <c r="N101" i="4"/>
  <c r="L101" i="4"/>
  <c r="G101" i="4"/>
  <c r="E101" i="4"/>
  <c r="D101" i="4"/>
  <c r="C101" i="4"/>
  <c r="U100" i="4"/>
  <c r="T100" i="4"/>
  <c r="O100" i="4"/>
  <c r="N100" i="4"/>
  <c r="L100" i="4"/>
  <c r="F100" i="4"/>
  <c r="C100" i="4"/>
  <c r="U99" i="4"/>
  <c r="T99" i="4"/>
  <c r="E99" i="4" s="1"/>
  <c r="Y99" i="4"/>
  <c r="O99" i="4"/>
  <c r="N99" i="4"/>
  <c r="P99" i="4" s="1"/>
  <c r="M99" i="4"/>
  <c r="AD99" i="4" s="1"/>
  <c r="L99" i="4"/>
  <c r="C99" i="4"/>
  <c r="X98" i="4"/>
  <c r="U98" i="4"/>
  <c r="J98" i="4" s="1"/>
  <c r="T98" i="4"/>
  <c r="O98" i="4"/>
  <c r="N98" i="4"/>
  <c r="P98" i="4" s="1"/>
  <c r="L98" i="4"/>
  <c r="G98" i="4"/>
  <c r="E98" i="4"/>
  <c r="D98" i="4"/>
  <c r="C98" i="4"/>
  <c r="U97" i="4"/>
  <c r="I97" i="4" s="1"/>
  <c r="T97" i="4"/>
  <c r="Y97" i="4"/>
  <c r="O97" i="4"/>
  <c r="P97" i="4" s="1"/>
  <c r="N97" i="4"/>
  <c r="M97" i="4"/>
  <c r="AD97" i="4" s="1"/>
  <c r="L97" i="4"/>
  <c r="C97" i="4"/>
  <c r="X96" i="4"/>
  <c r="U96" i="4"/>
  <c r="T96" i="4"/>
  <c r="O96" i="4"/>
  <c r="N96" i="4"/>
  <c r="M96" i="4"/>
  <c r="AD96" i="4" s="1"/>
  <c r="L96" i="4"/>
  <c r="K96" i="4"/>
  <c r="J96" i="4"/>
  <c r="G96" i="4"/>
  <c r="C96" i="4"/>
  <c r="U95" i="4"/>
  <c r="J95" i="4" s="1"/>
  <c r="T95" i="4"/>
  <c r="O95" i="4"/>
  <c r="N95" i="4"/>
  <c r="P95" i="4" s="1"/>
  <c r="L95" i="4"/>
  <c r="E95" i="4"/>
  <c r="C95" i="4"/>
  <c r="U94" i="4"/>
  <c r="I94" i="4" s="1"/>
  <c r="T94" i="4"/>
  <c r="X94" i="4" s="1"/>
  <c r="O94" i="4"/>
  <c r="N94" i="4"/>
  <c r="L94" i="4"/>
  <c r="E94" i="4"/>
  <c r="C94" i="4"/>
  <c r="U93" i="4"/>
  <c r="T93" i="4"/>
  <c r="X93" i="4" s="1"/>
  <c r="O93" i="4"/>
  <c r="N93" i="4"/>
  <c r="L93" i="4"/>
  <c r="G93" i="4"/>
  <c r="D93" i="4"/>
  <c r="C93" i="4"/>
  <c r="U92" i="4"/>
  <c r="K92" i="4" s="1"/>
  <c r="T92" i="4"/>
  <c r="O92" i="4"/>
  <c r="N92" i="4"/>
  <c r="L92" i="4"/>
  <c r="F92" i="4"/>
  <c r="C92" i="4"/>
  <c r="U91" i="4"/>
  <c r="I91" i="4" s="1"/>
  <c r="T91" i="4"/>
  <c r="Y91" i="4"/>
  <c r="O91" i="4"/>
  <c r="N91" i="4"/>
  <c r="P91" i="4" s="1"/>
  <c r="M91" i="4"/>
  <c r="AD91" i="4" s="1"/>
  <c r="L91" i="4"/>
  <c r="D91" i="4"/>
  <c r="C91" i="4"/>
  <c r="U90" i="4"/>
  <c r="J90" i="4" s="1"/>
  <c r="T90" i="4"/>
  <c r="Y90" i="4"/>
  <c r="O90" i="4"/>
  <c r="N90" i="4"/>
  <c r="M90" i="4"/>
  <c r="AD90" i="4" s="1"/>
  <c r="L90" i="4"/>
  <c r="I90" i="4"/>
  <c r="E90" i="4"/>
  <c r="C90" i="4"/>
  <c r="U89" i="4"/>
  <c r="I89" i="4" s="1"/>
  <c r="T89" i="4"/>
  <c r="X89" i="4" s="1"/>
  <c r="Y89" i="4"/>
  <c r="O89" i="4"/>
  <c r="N89" i="4"/>
  <c r="P89" i="4" s="1"/>
  <c r="M89" i="4"/>
  <c r="AD89" i="4" s="1"/>
  <c r="L89" i="4"/>
  <c r="K89" i="4"/>
  <c r="G89" i="4"/>
  <c r="E89" i="4"/>
  <c r="D89" i="4"/>
  <c r="C89" i="4"/>
  <c r="U88" i="4"/>
  <c r="I88" i="4" s="1"/>
  <c r="T88" i="4"/>
  <c r="K88" i="4" s="1"/>
  <c r="O88" i="4"/>
  <c r="N88" i="4"/>
  <c r="L88" i="4"/>
  <c r="C88" i="4"/>
  <c r="U87" i="4"/>
  <c r="T87" i="4"/>
  <c r="D87" i="4" s="1"/>
  <c r="O87" i="4"/>
  <c r="N87" i="4"/>
  <c r="P87" i="4" s="1"/>
  <c r="L87" i="4"/>
  <c r="K87" i="4"/>
  <c r="C87" i="4"/>
  <c r="X86" i="4"/>
  <c r="U86" i="4"/>
  <c r="I86" i="4" s="1"/>
  <c r="T86" i="4"/>
  <c r="Y86" i="4"/>
  <c r="O86" i="4"/>
  <c r="P86" i="4" s="1"/>
  <c r="N86" i="4"/>
  <c r="M86" i="4"/>
  <c r="AD86" i="4" s="1"/>
  <c r="L86" i="4"/>
  <c r="K86" i="4"/>
  <c r="D86" i="4"/>
  <c r="C86" i="4"/>
  <c r="U85" i="4"/>
  <c r="J85" i="4" s="1"/>
  <c r="T85" i="4"/>
  <c r="X85" i="4" s="1"/>
  <c r="Y85" i="4"/>
  <c r="O85" i="4"/>
  <c r="N85" i="4"/>
  <c r="P85" i="4" s="1"/>
  <c r="L85" i="4"/>
  <c r="K85" i="4"/>
  <c r="E85" i="4"/>
  <c r="D85" i="4"/>
  <c r="C85" i="4"/>
  <c r="U84" i="4"/>
  <c r="J84" i="4" s="1"/>
  <c r="T84" i="4"/>
  <c r="X84" i="4" s="1"/>
  <c r="O84" i="4"/>
  <c r="N84" i="4"/>
  <c r="P84" i="4" s="1"/>
  <c r="L84" i="4"/>
  <c r="K84" i="4"/>
  <c r="G84" i="4"/>
  <c r="E84" i="4"/>
  <c r="D84" i="4"/>
  <c r="AC84" i="4" s="1"/>
  <c r="C84" i="4"/>
  <c r="U83" i="4"/>
  <c r="J83" i="4" s="1"/>
  <c r="T83" i="4"/>
  <c r="X83" i="4" s="1"/>
  <c r="P83" i="4"/>
  <c r="O83" i="4"/>
  <c r="N83" i="4"/>
  <c r="L83" i="4"/>
  <c r="K83" i="4"/>
  <c r="D83" i="4"/>
  <c r="AC83" i="4" s="1"/>
  <c r="C83" i="4"/>
  <c r="U82" i="4"/>
  <c r="J82" i="4" s="1"/>
  <c r="T82" i="4"/>
  <c r="Y82" i="4"/>
  <c r="O82" i="4"/>
  <c r="N82" i="4"/>
  <c r="P82" i="4" s="1"/>
  <c r="L82" i="4"/>
  <c r="K82" i="4"/>
  <c r="C82" i="4"/>
  <c r="U81" i="4"/>
  <c r="T81" i="4"/>
  <c r="K81" i="4" s="1"/>
  <c r="O81" i="4"/>
  <c r="N81" i="4"/>
  <c r="L81" i="4"/>
  <c r="I81" i="4"/>
  <c r="C81" i="4"/>
  <c r="U80" i="4"/>
  <c r="T80" i="4"/>
  <c r="Y80" i="4" s="1"/>
  <c r="O80" i="4"/>
  <c r="N80" i="4"/>
  <c r="P80" i="4" s="1"/>
  <c r="M80" i="4"/>
  <c r="AD80" i="4" s="1"/>
  <c r="L80" i="4"/>
  <c r="I80" i="4"/>
  <c r="D80" i="4"/>
  <c r="C80" i="4"/>
  <c r="X79" i="4"/>
  <c r="U79" i="4"/>
  <c r="I79" i="4" s="1"/>
  <c r="T79" i="4"/>
  <c r="Y79" i="4" s="1"/>
  <c r="P79" i="4"/>
  <c r="O79" i="4"/>
  <c r="N79" i="4"/>
  <c r="L79" i="4"/>
  <c r="K79" i="4"/>
  <c r="E79" i="4"/>
  <c r="C79" i="4"/>
  <c r="U78" i="4"/>
  <c r="T78" i="4"/>
  <c r="D78" i="4" s="1"/>
  <c r="O78" i="4"/>
  <c r="N78" i="4"/>
  <c r="P78" i="4" s="1"/>
  <c r="L78" i="4"/>
  <c r="K78" i="4"/>
  <c r="C78" i="4"/>
  <c r="U77" i="4"/>
  <c r="T77" i="4"/>
  <c r="G77" i="4" s="1"/>
  <c r="O77" i="4"/>
  <c r="N77" i="4"/>
  <c r="P77" i="4" s="1"/>
  <c r="L77" i="4"/>
  <c r="J77" i="4"/>
  <c r="I77" i="4"/>
  <c r="F77" i="4"/>
  <c r="C77" i="4"/>
  <c r="U76" i="4"/>
  <c r="K76" i="4" s="1"/>
  <c r="T76" i="4"/>
  <c r="X76" i="4" s="1"/>
  <c r="O76" i="4"/>
  <c r="N76" i="4"/>
  <c r="P76" i="4" s="1"/>
  <c r="L76" i="4"/>
  <c r="F76" i="4" s="1"/>
  <c r="I76" i="4"/>
  <c r="D76" i="4"/>
  <c r="C76" i="4"/>
  <c r="U75" i="4"/>
  <c r="J75" i="4" s="1"/>
  <c r="T75" i="4"/>
  <c r="X75" i="4" s="1"/>
  <c r="P75" i="4"/>
  <c r="O75" i="4"/>
  <c r="N75" i="4"/>
  <c r="L75" i="4"/>
  <c r="K75" i="4"/>
  <c r="D75" i="4"/>
  <c r="AC75" i="4" s="1"/>
  <c r="C75" i="4"/>
  <c r="U74" i="4"/>
  <c r="J74" i="4" s="1"/>
  <c r="T74" i="4"/>
  <c r="Y74" i="4"/>
  <c r="O74" i="4"/>
  <c r="N74" i="4"/>
  <c r="P74" i="4" s="1"/>
  <c r="L74" i="4"/>
  <c r="C74" i="4"/>
  <c r="U73" i="4"/>
  <c r="T73" i="4"/>
  <c r="K73" i="4" s="1"/>
  <c r="O73" i="4"/>
  <c r="N73" i="4"/>
  <c r="M73" i="4"/>
  <c r="AD73" i="4" s="1"/>
  <c r="L73" i="4"/>
  <c r="J73" i="4"/>
  <c r="I73" i="4"/>
  <c r="C73" i="4"/>
  <c r="X72" i="4"/>
  <c r="U72" i="4"/>
  <c r="I72" i="4" s="1"/>
  <c r="T72" i="4"/>
  <c r="Y72" i="4"/>
  <c r="O72" i="4"/>
  <c r="P72" i="4" s="1"/>
  <c r="N72" i="4"/>
  <c r="M72" i="4"/>
  <c r="AD72" i="4" s="1"/>
  <c r="L72" i="4"/>
  <c r="J72" i="4"/>
  <c r="E72" i="4"/>
  <c r="D72" i="4"/>
  <c r="C72" i="4"/>
  <c r="U71" i="4"/>
  <c r="I71" i="4" s="1"/>
  <c r="T71" i="4"/>
  <c r="X71" i="4" s="1"/>
  <c r="Y71" i="4"/>
  <c r="O71" i="4"/>
  <c r="N71" i="4"/>
  <c r="P71" i="4" s="1"/>
  <c r="M71" i="4"/>
  <c r="AD71" i="4" s="1"/>
  <c r="L71" i="4"/>
  <c r="K71" i="4"/>
  <c r="G71" i="4"/>
  <c r="E71" i="4"/>
  <c r="D71" i="4"/>
  <c r="C71" i="4"/>
  <c r="U70" i="4"/>
  <c r="T70" i="4"/>
  <c r="D70" i="4" s="1"/>
  <c r="O70" i="4"/>
  <c r="N70" i="4"/>
  <c r="P70" i="4" s="1"/>
  <c r="L70" i="4"/>
  <c r="K70" i="4"/>
  <c r="C70" i="4"/>
  <c r="U69" i="4"/>
  <c r="I69" i="4" s="1"/>
  <c r="T69" i="4"/>
  <c r="G69" i="4" s="1"/>
  <c r="O69" i="4"/>
  <c r="N69" i="4"/>
  <c r="P69" i="4" s="1"/>
  <c r="L69" i="4"/>
  <c r="J69" i="4"/>
  <c r="C69" i="4"/>
  <c r="X68" i="4"/>
  <c r="U68" i="4"/>
  <c r="T68" i="4"/>
  <c r="K68" i="4" s="1"/>
  <c r="O68" i="4"/>
  <c r="N68" i="4"/>
  <c r="L68" i="4"/>
  <c r="F68" i="4" s="1"/>
  <c r="I68" i="4"/>
  <c r="D68" i="4"/>
  <c r="C68" i="4"/>
  <c r="U67" i="4"/>
  <c r="J67" i="4" s="1"/>
  <c r="T67" i="4"/>
  <c r="Y67" i="4"/>
  <c r="O67" i="4"/>
  <c r="N67" i="4"/>
  <c r="P67" i="4" s="1"/>
  <c r="L67" i="4"/>
  <c r="C67" i="4"/>
  <c r="X66" i="4"/>
  <c r="U66" i="4"/>
  <c r="I66" i="4" s="1"/>
  <c r="T66" i="4"/>
  <c r="Y66" i="4"/>
  <c r="O66" i="4"/>
  <c r="P66" i="4" s="1"/>
  <c r="N66" i="4"/>
  <c r="M66" i="4"/>
  <c r="AD66" i="4" s="1"/>
  <c r="L66" i="4"/>
  <c r="J66" i="4"/>
  <c r="E66" i="4"/>
  <c r="D66" i="4"/>
  <c r="C66" i="4"/>
  <c r="U65" i="4"/>
  <c r="I65" i="4" s="1"/>
  <c r="T65" i="4"/>
  <c r="X65" i="4" s="1"/>
  <c r="Y65" i="4"/>
  <c r="O65" i="4"/>
  <c r="N65" i="4"/>
  <c r="P65" i="4" s="1"/>
  <c r="L65" i="4"/>
  <c r="G65" i="4"/>
  <c r="E65" i="4"/>
  <c r="D65" i="4"/>
  <c r="C65" i="4"/>
  <c r="U64" i="4"/>
  <c r="T64" i="4"/>
  <c r="O64" i="4"/>
  <c r="N64" i="4"/>
  <c r="L64" i="4"/>
  <c r="G64" i="4"/>
  <c r="F64" i="4"/>
  <c r="C64" i="4"/>
  <c r="U63" i="4"/>
  <c r="I63" i="4" s="1"/>
  <c r="T63" i="4"/>
  <c r="G63" i="4" s="1"/>
  <c r="O63" i="4"/>
  <c r="N63" i="4"/>
  <c r="L63" i="4"/>
  <c r="F63" i="4"/>
  <c r="C63" i="4"/>
  <c r="X62" i="4"/>
  <c r="U62" i="4"/>
  <c r="I62" i="4" s="1"/>
  <c r="T62" i="4"/>
  <c r="F62" i="4" s="1"/>
  <c r="O62" i="4"/>
  <c r="N62" i="4"/>
  <c r="P62" i="4" s="1"/>
  <c r="L62" i="4"/>
  <c r="G62" i="4"/>
  <c r="C62" i="4"/>
  <c r="U61" i="4"/>
  <c r="T61" i="4"/>
  <c r="X61" i="4" s="1"/>
  <c r="O61" i="4"/>
  <c r="P61" i="4" s="1"/>
  <c r="N61" i="4"/>
  <c r="L61" i="4"/>
  <c r="C61" i="4"/>
  <c r="U60" i="4"/>
  <c r="T60" i="4"/>
  <c r="F60" i="4" s="1"/>
  <c r="M60" i="4"/>
  <c r="AD60" i="4" s="1"/>
  <c r="O60" i="4"/>
  <c r="N60" i="4"/>
  <c r="L60" i="4"/>
  <c r="C60" i="4"/>
  <c r="U59" i="4"/>
  <c r="T59" i="4"/>
  <c r="O59" i="4"/>
  <c r="N59" i="4"/>
  <c r="P59" i="4" s="1"/>
  <c r="M59" i="4"/>
  <c r="AD59" i="4" s="1"/>
  <c r="L59" i="4"/>
  <c r="I59" i="4"/>
  <c r="C59" i="4"/>
  <c r="U58" i="4"/>
  <c r="I58" i="4" s="1"/>
  <c r="T58" i="4"/>
  <c r="F58" i="4" s="1"/>
  <c r="O58" i="4"/>
  <c r="N58" i="4"/>
  <c r="P58" i="4" s="1"/>
  <c r="M58" i="4"/>
  <c r="L58" i="4"/>
  <c r="C58" i="4"/>
  <c r="U57" i="4"/>
  <c r="I57" i="4" s="1"/>
  <c r="T57" i="4"/>
  <c r="F57" i="4" s="1"/>
  <c r="O57" i="4"/>
  <c r="N57" i="4"/>
  <c r="P57" i="4" s="1"/>
  <c r="M57" i="4"/>
  <c r="L57" i="4"/>
  <c r="G57" i="4"/>
  <c r="C57" i="4"/>
  <c r="U56" i="4"/>
  <c r="T56" i="4"/>
  <c r="G56" i="4" s="1"/>
  <c r="O56" i="4"/>
  <c r="N56" i="4"/>
  <c r="P56" i="4" s="1"/>
  <c r="L56" i="4"/>
  <c r="C56" i="4"/>
  <c r="U55" i="4"/>
  <c r="T55" i="4"/>
  <c r="F55" i="4" s="1"/>
  <c r="O55" i="4"/>
  <c r="N55" i="4"/>
  <c r="P55" i="4" s="1"/>
  <c r="L55" i="4"/>
  <c r="I55" i="4"/>
  <c r="C55" i="4"/>
  <c r="U54" i="4"/>
  <c r="I54" i="4" s="1"/>
  <c r="T54" i="4"/>
  <c r="X54" i="4" s="1"/>
  <c r="O54" i="4"/>
  <c r="N54" i="4"/>
  <c r="P54" i="4" s="1"/>
  <c r="L54" i="4"/>
  <c r="F54" i="4"/>
  <c r="C54" i="4"/>
  <c r="U53" i="4"/>
  <c r="T53" i="4"/>
  <c r="P53" i="4"/>
  <c r="O53" i="4"/>
  <c r="N53" i="4"/>
  <c r="L53" i="4"/>
  <c r="G53" i="4"/>
  <c r="C53" i="4"/>
  <c r="U52" i="4"/>
  <c r="T52" i="4"/>
  <c r="F52" i="4" s="1"/>
  <c r="O52" i="4"/>
  <c r="N52" i="4"/>
  <c r="L52" i="4"/>
  <c r="G52" i="4"/>
  <c r="C52" i="4"/>
  <c r="U51" i="4"/>
  <c r="T51" i="4"/>
  <c r="O51" i="4"/>
  <c r="N51" i="4"/>
  <c r="P51" i="4" s="1"/>
  <c r="M51" i="4"/>
  <c r="AD51" i="4" s="1"/>
  <c r="L51" i="4"/>
  <c r="I51" i="4"/>
  <c r="F51" i="4"/>
  <c r="C51" i="4"/>
  <c r="U50" i="4"/>
  <c r="I50" i="4" s="1"/>
  <c r="T50" i="4"/>
  <c r="F50" i="4" s="1"/>
  <c r="O50" i="4"/>
  <c r="N50" i="4"/>
  <c r="P50" i="4" s="1"/>
  <c r="L50" i="4"/>
  <c r="C50" i="4"/>
  <c r="U49" i="4"/>
  <c r="I49" i="4" s="1"/>
  <c r="T49" i="4"/>
  <c r="G49" i="4" s="1"/>
  <c r="M49" i="4"/>
  <c r="O49" i="4"/>
  <c r="N49" i="4"/>
  <c r="P49" i="4" s="1"/>
  <c r="L49" i="4"/>
  <c r="C49" i="4"/>
  <c r="U48" i="4"/>
  <c r="T48" i="4"/>
  <c r="F48" i="4" s="1"/>
  <c r="O48" i="4"/>
  <c r="N48" i="4"/>
  <c r="P48" i="4" s="1"/>
  <c r="L48" i="4"/>
  <c r="G48" i="4"/>
  <c r="C48" i="4"/>
  <c r="U47" i="4"/>
  <c r="T47" i="4"/>
  <c r="F47" i="4" s="1"/>
  <c r="O47" i="4"/>
  <c r="N47" i="4"/>
  <c r="P47" i="4" s="1"/>
  <c r="L47" i="4"/>
  <c r="I47" i="4"/>
  <c r="C47" i="4"/>
  <c r="U46" i="4"/>
  <c r="T46" i="4"/>
  <c r="X46" i="4" s="1"/>
  <c r="P46" i="4"/>
  <c r="O46" i="4"/>
  <c r="N46" i="4"/>
  <c r="L46" i="4"/>
  <c r="I46" i="4"/>
  <c r="G46" i="4"/>
  <c r="F46" i="4"/>
  <c r="C46" i="4"/>
  <c r="U45" i="4"/>
  <c r="T45" i="4"/>
  <c r="O45" i="4"/>
  <c r="P45" i="4" s="1"/>
  <c r="N45" i="4"/>
  <c r="L45" i="4"/>
  <c r="G45" i="4"/>
  <c r="C45" i="4"/>
  <c r="U44" i="4"/>
  <c r="I44" i="4" s="1"/>
  <c r="T44" i="4"/>
  <c r="O44" i="4"/>
  <c r="N44" i="4"/>
  <c r="L44" i="4"/>
  <c r="G44" i="4"/>
  <c r="C44" i="4"/>
  <c r="U43" i="4"/>
  <c r="T43" i="4"/>
  <c r="X43" i="4" s="1"/>
  <c r="O43" i="4"/>
  <c r="N43" i="4"/>
  <c r="P43" i="4" s="1"/>
  <c r="L43" i="4"/>
  <c r="I43" i="4"/>
  <c r="C43" i="4"/>
  <c r="U42" i="4"/>
  <c r="I42" i="4" s="1"/>
  <c r="T42" i="4"/>
  <c r="F42" i="4" s="1"/>
  <c r="O42" i="4"/>
  <c r="N42" i="4"/>
  <c r="P42" i="4" s="1"/>
  <c r="L42" i="4"/>
  <c r="C42" i="4"/>
  <c r="U41" i="4"/>
  <c r="T41" i="4"/>
  <c r="F41" i="4" s="1"/>
  <c r="O41" i="4"/>
  <c r="P41" i="4" s="1"/>
  <c r="N41" i="4"/>
  <c r="M41" i="4"/>
  <c r="L41" i="4"/>
  <c r="G41" i="4"/>
  <c r="C41" i="4"/>
  <c r="U40" i="4"/>
  <c r="I40" i="4" s="1"/>
  <c r="T40" i="4"/>
  <c r="F40" i="4" s="1"/>
  <c r="O40" i="4"/>
  <c r="N40" i="4"/>
  <c r="P40" i="4" s="1"/>
  <c r="L40" i="4"/>
  <c r="C40" i="4"/>
  <c r="U39" i="4"/>
  <c r="I39" i="4" s="1"/>
  <c r="T39" i="4"/>
  <c r="O39" i="4"/>
  <c r="N39" i="4"/>
  <c r="L39" i="4"/>
  <c r="F39" i="4"/>
  <c r="C39" i="4"/>
  <c r="X38" i="4"/>
  <c r="U38" i="4"/>
  <c r="I38" i="4" s="1"/>
  <c r="T38" i="4"/>
  <c r="F38" i="4" s="1"/>
  <c r="O38" i="4"/>
  <c r="N38" i="4"/>
  <c r="P38" i="4" s="1"/>
  <c r="L38" i="4"/>
  <c r="G38" i="4"/>
  <c r="C38" i="4"/>
  <c r="U37" i="4"/>
  <c r="T37" i="4"/>
  <c r="G37" i="4" s="1"/>
  <c r="O37" i="4"/>
  <c r="N37" i="4"/>
  <c r="L37" i="4"/>
  <c r="C37" i="4"/>
  <c r="U36" i="4"/>
  <c r="I36" i="4" s="1"/>
  <c r="T36" i="4"/>
  <c r="F36" i="4" s="1"/>
  <c r="O36" i="4"/>
  <c r="N36" i="4"/>
  <c r="M36" i="4"/>
  <c r="AD36" i="4" s="1"/>
  <c r="L36" i="4"/>
  <c r="G36" i="4"/>
  <c r="C36" i="4"/>
  <c r="U35" i="4"/>
  <c r="I35" i="4" s="1"/>
  <c r="T35" i="4"/>
  <c r="O35" i="4"/>
  <c r="N35" i="4"/>
  <c r="L35" i="4"/>
  <c r="F35" i="4"/>
  <c r="C35" i="4"/>
  <c r="U34" i="4"/>
  <c r="T34" i="4"/>
  <c r="F34" i="4" s="1"/>
  <c r="O34" i="4"/>
  <c r="N34" i="4"/>
  <c r="P34" i="4" s="1"/>
  <c r="M34" i="4"/>
  <c r="L34" i="4"/>
  <c r="I34" i="4"/>
  <c r="C34" i="4"/>
  <c r="U33" i="4"/>
  <c r="T33" i="4"/>
  <c r="O33" i="4"/>
  <c r="N33" i="4"/>
  <c r="P33" i="4" s="1"/>
  <c r="L33" i="4"/>
  <c r="G33" i="4"/>
  <c r="F33" i="4"/>
  <c r="C33" i="4"/>
  <c r="U32" i="4"/>
  <c r="I32" i="4" s="1"/>
  <c r="T32" i="4"/>
  <c r="F32" i="4" s="1"/>
  <c r="O32" i="4"/>
  <c r="N32" i="4"/>
  <c r="P32" i="4" s="1"/>
  <c r="L32" i="4"/>
  <c r="C32" i="4"/>
  <c r="U31" i="4"/>
  <c r="I31" i="4" s="1"/>
  <c r="T31" i="4"/>
  <c r="O31" i="4"/>
  <c r="N31" i="4"/>
  <c r="L31" i="4"/>
  <c r="F31" i="4"/>
  <c r="C31" i="4"/>
  <c r="X30" i="4"/>
  <c r="U30" i="4"/>
  <c r="I30" i="4" s="1"/>
  <c r="T30" i="4"/>
  <c r="F30" i="4" s="1"/>
  <c r="O30" i="4"/>
  <c r="N30" i="4"/>
  <c r="P30" i="4" s="1"/>
  <c r="L30" i="4"/>
  <c r="G30" i="4"/>
  <c r="C30" i="4"/>
  <c r="U29" i="4"/>
  <c r="T29" i="4"/>
  <c r="G29" i="4" s="1"/>
  <c r="O29" i="4"/>
  <c r="N29" i="4"/>
  <c r="P29" i="4" s="1"/>
  <c r="L29" i="4"/>
  <c r="C29" i="4"/>
  <c r="U28" i="4"/>
  <c r="I28" i="4" s="1"/>
  <c r="T28" i="4"/>
  <c r="F28" i="4" s="1"/>
  <c r="O28" i="4"/>
  <c r="N28" i="4"/>
  <c r="L28" i="4"/>
  <c r="C28" i="4"/>
  <c r="U27" i="4"/>
  <c r="T27" i="4"/>
  <c r="O27" i="4"/>
  <c r="N27" i="4"/>
  <c r="M27" i="4"/>
  <c r="AD27" i="4" s="1"/>
  <c r="L27" i="4"/>
  <c r="I27" i="4"/>
  <c r="C27" i="4"/>
  <c r="U26" i="4"/>
  <c r="T26" i="4"/>
  <c r="F26" i="4" s="1"/>
  <c r="M26" i="4"/>
  <c r="AD26" i="4" s="1"/>
  <c r="O26" i="4"/>
  <c r="N26" i="4"/>
  <c r="P26" i="4" s="1"/>
  <c r="L26" i="4"/>
  <c r="I26" i="4"/>
  <c r="C26" i="4"/>
  <c r="U25" i="4"/>
  <c r="T25" i="4"/>
  <c r="O25" i="4"/>
  <c r="N25" i="4"/>
  <c r="P25" i="4" s="1"/>
  <c r="L25" i="4"/>
  <c r="G25" i="4"/>
  <c r="F25" i="4"/>
  <c r="C25" i="4"/>
  <c r="U24" i="4"/>
  <c r="I24" i="4" s="1"/>
  <c r="T24" i="4"/>
  <c r="G24" i="4" s="1"/>
  <c r="O24" i="4"/>
  <c r="N24" i="4"/>
  <c r="P24" i="4" s="1"/>
  <c r="L24" i="4"/>
  <c r="C24" i="4"/>
  <c r="U23" i="4"/>
  <c r="T23" i="4"/>
  <c r="F23" i="4" s="1"/>
  <c r="O23" i="4"/>
  <c r="N23" i="4"/>
  <c r="P23" i="4" s="1"/>
  <c r="L23" i="4"/>
  <c r="I23" i="4"/>
  <c r="C23" i="4"/>
  <c r="U22" i="4"/>
  <c r="T22" i="4"/>
  <c r="X22" i="4" s="1"/>
  <c r="O22" i="4"/>
  <c r="N22" i="4"/>
  <c r="P22" i="4" s="1"/>
  <c r="L22" i="4"/>
  <c r="I22" i="4"/>
  <c r="C22" i="4"/>
  <c r="U21" i="4"/>
  <c r="I21" i="4" s="1"/>
  <c r="T21" i="4"/>
  <c r="O21" i="4"/>
  <c r="P21" i="4" s="1"/>
  <c r="N21" i="4"/>
  <c r="L21" i="4"/>
  <c r="G21" i="4"/>
  <c r="C21" i="4"/>
  <c r="U20" i="4"/>
  <c r="I20" i="4" s="1"/>
  <c r="T20" i="4"/>
  <c r="F20" i="4" s="1"/>
  <c r="M20" i="4"/>
  <c r="AD20" i="4" s="1"/>
  <c r="O20" i="4"/>
  <c r="N20" i="4"/>
  <c r="P20" i="4" s="1"/>
  <c r="L20" i="4"/>
  <c r="G20" i="4"/>
  <c r="C20" i="4"/>
  <c r="U19" i="4"/>
  <c r="I19" i="4" s="1"/>
  <c r="T19" i="4"/>
  <c r="F19" i="4" s="1"/>
  <c r="O19" i="4"/>
  <c r="N19" i="4"/>
  <c r="M19" i="4"/>
  <c r="L19" i="4"/>
  <c r="C19" i="4"/>
  <c r="U18" i="4"/>
  <c r="I18" i="4" s="1"/>
  <c r="T18" i="4"/>
  <c r="O18" i="4"/>
  <c r="N18" i="4"/>
  <c r="P18" i="4" s="1"/>
  <c r="L18" i="4"/>
  <c r="C18" i="4"/>
  <c r="U17" i="4"/>
  <c r="T17" i="4"/>
  <c r="F17" i="4" s="1"/>
  <c r="O17" i="4"/>
  <c r="N17" i="4"/>
  <c r="P17" i="4" s="1"/>
  <c r="M17" i="4"/>
  <c r="AD17" i="4" s="1"/>
  <c r="L17" i="4"/>
  <c r="G17" i="4"/>
  <c r="C17" i="4"/>
  <c r="U16" i="4"/>
  <c r="T16" i="4"/>
  <c r="G16" i="4" s="1"/>
  <c r="O16" i="4"/>
  <c r="N16" i="4"/>
  <c r="P16" i="4" s="1"/>
  <c r="L16" i="4"/>
  <c r="I16" i="4"/>
  <c r="C16" i="4"/>
  <c r="U15" i="4"/>
  <c r="I15" i="4" s="1"/>
  <c r="T15" i="4"/>
  <c r="G15" i="4" s="1"/>
  <c r="O15" i="4"/>
  <c r="N15" i="4"/>
  <c r="L15" i="4"/>
  <c r="C15" i="4"/>
  <c r="U14" i="4"/>
  <c r="I14" i="4" s="1"/>
  <c r="T14" i="4"/>
  <c r="O14" i="4"/>
  <c r="N14" i="4"/>
  <c r="L14" i="4"/>
  <c r="G14" i="4"/>
  <c r="F14" i="4"/>
  <c r="C14" i="4"/>
  <c r="U13" i="4"/>
  <c r="T13" i="4"/>
  <c r="G13" i="4" s="1"/>
  <c r="O13" i="4"/>
  <c r="N13" i="4"/>
  <c r="L13" i="4"/>
  <c r="I13" i="4"/>
  <c r="C13" i="4"/>
  <c r="U12" i="4"/>
  <c r="I12" i="4" s="1"/>
  <c r="T12" i="4"/>
  <c r="O12" i="4"/>
  <c r="N12" i="4"/>
  <c r="L12" i="4"/>
  <c r="G12" i="4"/>
  <c r="C12" i="4"/>
  <c r="U11" i="4"/>
  <c r="T11" i="4"/>
  <c r="G11" i="4" s="1"/>
  <c r="O11" i="4"/>
  <c r="N11" i="4"/>
  <c r="P11" i="4" s="1"/>
  <c r="L11" i="4"/>
  <c r="I11" i="4"/>
  <c r="C11" i="4"/>
  <c r="U10" i="4"/>
  <c r="I10" i="4" s="1"/>
  <c r="T10" i="4"/>
  <c r="O10" i="4"/>
  <c r="N10" i="4"/>
  <c r="P10" i="4" s="1"/>
  <c r="L10" i="4"/>
  <c r="C10" i="4"/>
  <c r="U9" i="4"/>
  <c r="T9" i="4"/>
  <c r="G9" i="4" s="1"/>
  <c r="M9" i="4"/>
  <c r="AD9" i="4" s="1"/>
  <c r="O9" i="4"/>
  <c r="N9" i="4"/>
  <c r="P9" i="4" s="1"/>
  <c r="L9" i="4"/>
  <c r="C9" i="4"/>
  <c r="U8" i="4"/>
  <c r="T8" i="4"/>
  <c r="G8" i="4" s="1"/>
  <c r="O8" i="4"/>
  <c r="N8" i="4"/>
  <c r="P8" i="4" s="1"/>
  <c r="L8" i="4"/>
  <c r="I8" i="4"/>
  <c r="C8" i="4"/>
  <c r="F369" i="3"/>
  <c r="J369" i="3" s="1"/>
  <c r="F368" i="3"/>
  <c r="J368" i="3" s="1"/>
  <c r="J367" i="3"/>
  <c r="F367" i="3"/>
  <c r="F366" i="3"/>
  <c r="J366" i="3" s="1"/>
  <c r="J365" i="3"/>
  <c r="F365" i="3"/>
  <c r="F364" i="3"/>
  <c r="J364" i="3" s="1"/>
  <c r="J363" i="3"/>
  <c r="F363" i="3"/>
  <c r="F362" i="3"/>
  <c r="J362" i="3" s="1"/>
  <c r="J361" i="3"/>
  <c r="F361" i="3"/>
  <c r="F360" i="3"/>
  <c r="J360" i="3" s="1"/>
  <c r="F359" i="3"/>
  <c r="J359" i="3" s="1"/>
  <c r="F358" i="3"/>
  <c r="J358" i="3" s="1"/>
  <c r="F357" i="3"/>
  <c r="J357" i="3" s="1"/>
  <c r="J356" i="3"/>
  <c r="F356" i="3"/>
  <c r="F355" i="3"/>
  <c r="J355" i="3" s="1"/>
  <c r="J354" i="3"/>
  <c r="F354" i="3"/>
  <c r="F353" i="3"/>
  <c r="J353" i="3" s="1"/>
  <c r="J352" i="3"/>
  <c r="F352" i="3"/>
  <c r="F351" i="3"/>
  <c r="J351" i="3" s="1"/>
  <c r="J350" i="3"/>
  <c r="F350" i="3"/>
  <c r="F349" i="3"/>
  <c r="J349" i="3" s="1"/>
  <c r="J348" i="3"/>
  <c r="F348" i="3"/>
  <c r="F347" i="3"/>
  <c r="J347" i="3" s="1"/>
  <c r="J346" i="3"/>
  <c r="F346" i="3"/>
  <c r="F345" i="3"/>
  <c r="J345" i="3" s="1"/>
  <c r="J344" i="3"/>
  <c r="F344" i="3"/>
  <c r="F343" i="3"/>
  <c r="J343" i="3" s="1"/>
  <c r="J342" i="3"/>
  <c r="F342" i="3"/>
  <c r="F341" i="3"/>
  <c r="J341" i="3" s="1"/>
  <c r="J340" i="3"/>
  <c r="F340" i="3"/>
  <c r="F339" i="3"/>
  <c r="J339" i="3" s="1"/>
  <c r="J338" i="3"/>
  <c r="F338" i="3"/>
  <c r="F337" i="3"/>
  <c r="J337" i="3" s="1"/>
  <c r="J336" i="3"/>
  <c r="F336" i="3"/>
  <c r="F335" i="3"/>
  <c r="J335" i="3" s="1"/>
  <c r="J334" i="3"/>
  <c r="F334" i="3"/>
  <c r="F333" i="3"/>
  <c r="J333" i="3" s="1"/>
  <c r="J332" i="3"/>
  <c r="F332" i="3"/>
  <c r="F331" i="3"/>
  <c r="J331" i="3" s="1"/>
  <c r="J330" i="3"/>
  <c r="F330" i="3"/>
  <c r="F329" i="3"/>
  <c r="J329" i="3" s="1"/>
  <c r="J328" i="3"/>
  <c r="F328" i="3"/>
  <c r="F327" i="3"/>
  <c r="J327" i="3" s="1"/>
  <c r="J326" i="3"/>
  <c r="F326" i="3"/>
  <c r="F325" i="3"/>
  <c r="J325" i="3" s="1"/>
  <c r="J324" i="3"/>
  <c r="F324" i="3"/>
  <c r="F323" i="3"/>
  <c r="J323" i="3" s="1"/>
  <c r="J322" i="3"/>
  <c r="F322" i="3"/>
  <c r="F321" i="3"/>
  <c r="J321" i="3" s="1"/>
  <c r="J320" i="3"/>
  <c r="F320" i="3"/>
  <c r="F319" i="3"/>
  <c r="J319" i="3" s="1"/>
  <c r="J318" i="3"/>
  <c r="F318" i="3"/>
  <c r="F317" i="3"/>
  <c r="J317" i="3" s="1"/>
  <c r="J316" i="3"/>
  <c r="F316" i="3"/>
  <c r="F315" i="3"/>
  <c r="J315" i="3" s="1"/>
  <c r="J314" i="3"/>
  <c r="F314" i="3"/>
  <c r="F313" i="3"/>
  <c r="J313" i="3" s="1"/>
  <c r="J312" i="3"/>
  <c r="F312" i="3"/>
  <c r="F311" i="3"/>
  <c r="J311" i="3" s="1"/>
  <c r="J310" i="3"/>
  <c r="F310" i="3"/>
  <c r="F309" i="3"/>
  <c r="J309" i="3" s="1"/>
  <c r="J308" i="3"/>
  <c r="F308" i="3"/>
  <c r="F307" i="3"/>
  <c r="J307" i="3" s="1"/>
  <c r="J306" i="3"/>
  <c r="F306" i="3"/>
  <c r="F305" i="3"/>
  <c r="J305" i="3" s="1"/>
  <c r="J304" i="3"/>
  <c r="F304" i="3"/>
  <c r="F303" i="3"/>
  <c r="J303" i="3" s="1"/>
  <c r="J302" i="3"/>
  <c r="F302" i="3"/>
  <c r="F301" i="3"/>
  <c r="J301" i="3" s="1"/>
  <c r="J300" i="3"/>
  <c r="F300" i="3"/>
  <c r="F299" i="3"/>
  <c r="J299" i="3" s="1"/>
  <c r="J298" i="3"/>
  <c r="F298" i="3"/>
  <c r="F297" i="3"/>
  <c r="J297" i="3" s="1"/>
  <c r="J296" i="3"/>
  <c r="F296" i="3"/>
  <c r="F295" i="3"/>
  <c r="J295" i="3" s="1"/>
  <c r="J294" i="3"/>
  <c r="F294" i="3"/>
  <c r="F293" i="3"/>
  <c r="J293" i="3" s="1"/>
  <c r="J292" i="3"/>
  <c r="F292" i="3"/>
  <c r="F291" i="3"/>
  <c r="J291" i="3" s="1"/>
  <c r="J290" i="3"/>
  <c r="F290" i="3"/>
  <c r="F289" i="3"/>
  <c r="J289" i="3" s="1"/>
  <c r="J288" i="3"/>
  <c r="F288" i="3"/>
  <c r="F287" i="3"/>
  <c r="J287" i="3" s="1"/>
  <c r="J286" i="3"/>
  <c r="F286" i="3"/>
  <c r="F285" i="3"/>
  <c r="J285" i="3" s="1"/>
  <c r="J284" i="3"/>
  <c r="F284" i="3"/>
  <c r="F283" i="3"/>
  <c r="J283" i="3" s="1"/>
  <c r="J282" i="3"/>
  <c r="F282" i="3"/>
  <c r="F281" i="3"/>
  <c r="J281" i="3" s="1"/>
  <c r="J280" i="3"/>
  <c r="F280" i="3"/>
  <c r="F279" i="3"/>
  <c r="J279" i="3" s="1"/>
  <c r="J278" i="3"/>
  <c r="F278" i="3"/>
  <c r="F277" i="3"/>
  <c r="J277" i="3" s="1"/>
  <c r="J276" i="3"/>
  <c r="F276" i="3"/>
  <c r="F275" i="3"/>
  <c r="J275" i="3" s="1"/>
  <c r="J274" i="3"/>
  <c r="F274" i="3"/>
  <c r="F273" i="3"/>
  <c r="J273" i="3" s="1"/>
  <c r="J272" i="3"/>
  <c r="F272" i="3"/>
  <c r="F271" i="3"/>
  <c r="J271" i="3" s="1"/>
  <c r="J270" i="3"/>
  <c r="F270" i="3"/>
  <c r="F269" i="3"/>
  <c r="J269" i="3" s="1"/>
  <c r="J268" i="3"/>
  <c r="F268" i="3"/>
  <c r="F267" i="3"/>
  <c r="J267" i="3" s="1"/>
  <c r="J266" i="3"/>
  <c r="F266" i="3"/>
  <c r="F265" i="3"/>
  <c r="J265" i="3" s="1"/>
  <c r="J264" i="3"/>
  <c r="F264" i="3"/>
  <c r="F263" i="3"/>
  <c r="J263" i="3" s="1"/>
  <c r="J262" i="3"/>
  <c r="F262" i="3"/>
  <c r="F261" i="3"/>
  <c r="J261" i="3" s="1"/>
  <c r="J260" i="3"/>
  <c r="F260" i="3"/>
  <c r="F259" i="3"/>
  <c r="J259" i="3" s="1"/>
  <c r="J258" i="3"/>
  <c r="F258" i="3"/>
  <c r="F257" i="3"/>
  <c r="J257" i="3" s="1"/>
  <c r="J256" i="3"/>
  <c r="F256" i="3"/>
  <c r="F255" i="3"/>
  <c r="J255" i="3" s="1"/>
  <c r="J254" i="3"/>
  <c r="F254" i="3"/>
  <c r="F253" i="3"/>
  <c r="J253" i="3" s="1"/>
  <c r="J252" i="3"/>
  <c r="F252" i="3"/>
  <c r="F251" i="3"/>
  <c r="J251" i="3" s="1"/>
  <c r="J250" i="3"/>
  <c r="F250" i="3"/>
  <c r="F249" i="3"/>
  <c r="J249" i="3" s="1"/>
  <c r="J248" i="3"/>
  <c r="F248" i="3"/>
  <c r="F247" i="3"/>
  <c r="J247" i="3" s="1"/>
  <c r="J246" i="3"/>
  <c r="F246" i="3"/>
  <c r="F245" i="3"/>
  <c r="J245" i="3" s="1"/>
  <c r="J244" i="3"/>
  <c r="F244" i="3"/>
  <c r="F243" i="3"/>
  <c r="J243" i="3" s="1"/>
  <c r="J242" i="3"/>
  <c r="F242" i="3"/>
  <c r="F241" i="3"/>
  <c r="J241" i="3" s="1"/>
  <c r="J240" i="3"/>
  <c r="F240" i="3"/>
  <c r="F239" i="3"/>
  <c r="J239" i="3" s="1"/>
  <c r="J238" i="3"/>
  <c r="F238" i="3"/>
  <c r="F237" i="3"/>
  <c r="J237" i="3" s="1"/>
  <c r="J236" i="3"/>
  <c r="F236" i="3"/>
  <c r="F235" i="3"/>
  <c r="J235" i="3" s="1"/>
  <c r="J234" i="3"/>
  <c r="F234" i="3"/>
  <c r="F233" i="3"/>
  <c r="J233" i="3" s="1"/>
  <c r="J232" i="3"/>
  <c r="F232" i="3"/>
  <c r="F231" i="3"/>
  <c r="J231" i="3" s="1"/>
  <c r="J230" i="3"/>
  <c r="F230" i="3"/>
  <c r="F229" i="3"/>
  <c r="J229" i="3" s="1"/>
  <c r="J228" i="3"/>
  <c r="F228" i="3"/>
  <c r="F227" i="3"/>
  <c r="J227" i="3" s="1"/>
  <c r="J226" i="3"/>
  <c r="F226" i="3"/>
  <c r="F225" i="3"/>
  <c r="J225" i="3" s="1"/>
  <c r="J224" i="3"/>
  <c r="F224" i="3"/>
  <c r="F223" i="3"/>
  <c r="J223" i="3" s="1"/>
  <c r="J222" i="3"/>
  <c r="F222" i="3"/>
  <c r="F221" i="3"/>
  <c r="J221" i="3" s="1"/>
  <c r="J220" i="3"/>
  <c r="F220" i="3"/>
  <c r="F219" i="3"/>
  <c r="J219" i="3" s="1"/>
  <c r="J218" i="3"/>
  <c r="F218" i="3"/>
  <c r="F217" i="3"/>
  <c r="J217" i="3" s="1"/>
  <c r="J216" i="3"/>
  <c r="F216" i="3"/>
  <c r="F215" i="3"/>
  <c r="J215" i="3" s="1"/>
  <c r="J214" i="3"/>
  <c r="F214" i="3"/>
  <c r="F213" i="3"/>
  <c r="J213" i="3" s="1"/>
  <c r="J212" i="3"/>
  <c r="F212" i="3"/>
  <c r="F211" i="3"/>
  <c r="J211" i="3" s="1"/>
  <c r="J210" i="3"/>
  <c r="F210" i="3"/>
  <c r="F209" i="3"/>
  <c r="J209" i="3" s="1"/>
  <c r="J208" i="3"/>
  <c r="F208" i="3"/>
  <c r="F207" i="3"/>
  <c r="J207" i="3" s="1"/>
  <c r="J206" i="3"/>
  <c r="F206" i="3"/>
  <c r="F205" i="3"/>
  <c r="J205" i="3" s="1"/>
  <c r="J204" i="3"/>
  <c r="F204" i="3"/>
  <c r="F203" i="3"/>
  <c r="J203" i="3" s="1"/>
  <c r="J202" i="3"/>
  <c r="F202" i="3"/>
  <c r="F201" i="3"/>
  <c r="J201" i="3" s="1"/>
  <c r="J200" i="3"/>
  <c r="F200" i="3"/>
  <c r="F199" i="3"/>
  <c r="J199" i="3" s="1"/>
  <c r="J198" i="3"/>
  <c r="F198" i="3"/>
  <c r="F197" i="3"/>
  <c r="J197" i="3" s="1"/>
  <c r="J196" i="3"/>
  <c r="F196" i="3"/>
  <c r="F195" i="3"/>
  <c r="J195" i="3" s="1"/>
  <c r="J194" i="3"/>
  <c r="F194" i="3"/>
  <c r="F193" i="3"/>
  <c r="J193" i="3" s="1"/>
  <c r="J192" i="3"/>
  <c r="F192" i="3"/>
  <c r="F191" i="3"/>
  <c r="J191" i="3" s="1"/>
  <c r="J190" i="3"/>
  <c r="F190" i="3"/>
  <c r="F189" i="3"/>
  <c r="J189" i="3" s="1"/>
  <c r="J188" i="3"/>
  <c r="F188" i="3"/>
  <c r="F187" i="3"/>
  <c r="J187" i="3" s="1"/>
  <c r="J186" i="3"/>
  <c r="F186" i="3"/>
  <c r="F185" i="3"/>
  <c r="J185" i="3" s="1"/>
  <c r="J184" i="3"/>
  <c r="F184" i="3"/>
  <c r="F183" i="3"/>
  <c r="J183" i="3" s="1"/>
  <c r="J182" i="3"/>
  <c r="F182" i="3"/>
  <c r="F181" i="3"/>
  <c r="J181" i="3" s="1"/>
  <c r="J180" i="3"/>
  <c r="F180" i="3"/>
  <c r="F179" i="3"/>
  <c r="J179" i="3" s="1"/>
  <c r="J178" i="3"/>
  <c r="F178" i="3"/>
  <c r="F177" i="3"/>
  <c r="J177" i="3" s="1"/>
  <c r="J176" i="3"/>
  <c r="F176" i="3"/>
  <c r="F175" i="3"/>
  <c r="J175" i="3" s="1"/>
  <c r="J174" i="3"/>
  <c r="F174" i="3"/>
  <c r="F173" i="3"/>
  <c r="J173" i="3" s="1"/>
  <c r="J172" i="3"/>
  <c r="F172" i="3"/>
  <c r="F171" i="3"/>
  <c r="J171" i="3" s="1"/>
  <c r="J170" i="3"/>
  <c r="F170" i="3"/>
  <c r="F169" i="3"/>
  <c r="J169" i="3" s="1"/>
  <c r="J168" i="3"/>
  <c r="F168" i="3"/>
  <c r="F167" i="3"/>
  <c r="J167" i="3" s="1"/>
  <c r="J166" i="3"/>
  <c r="F166" i="3"/>
  <c r="F165" i="3"/>
  <c r="J165" i="3" s="1"/>
  <c r="J164" i="3"/>
  <c r="F164" i="3"/>
  <c r="F163" i="3"/>
  <c r="J163" i="3" s="1"/>
  <c r="J162" i="3"/>
  <c r="F162" i="3"/>
  <c r="F161" i="3"/>
  <c r="J161" i="3" s="1"/>
  <c r="J160" i="3"/>
  <c r="F160" i="3"/>
  <c r="F159" i="3"/>
  <c r="J159" i="3" s="1"/>
  <c r="J158" i="3"/>
  <c r="F158" i="3"/>
  <c r="F157" i="3"/>
  <c r="J157" i="3" s="1"/>
  <c r="J156" i="3"/>
  <c r="F156" i="3"/>
  <c r="F155" i="3"/>
  <c r="J155" i="3" s="1"/>
  <c r="J154" i="3"/>
  <c r="F154" i="3"/>
  <c r="F153" i="3"/>
  <c r="J153" i="3" s="1"/>
  <c r="J152" i="3"/>
  <c r="F152" i="3"/>
  <c r="F151" i="3"/>
  <c r="J151" i="3" s="1"/>
  <c r="J150" i="3"/>
  <c r="F150" i="3"/>
  <c r="F149" i="3"/>
  <c r="J149" i="3" s="1"/>
  <c r="J148" i="3"/>
  <c r="F148" i="3"/>
  <c r="F147" i="3"/>
  <c r="J147" i="3" s="1"/>
  <c r="J146" i="3"/>
  <c r="F146" i="3"/>
  <c r="F145" i="3"/>
  <c r="J145" i="3" s="1"/>
  <c r="J144" i="3"/>
  <c r="F144" i="3"/>
  <c r="F143" i="3"/>
  <c r="J143" i="3" s="1"/>
  <c r="J142" i="3"/>
  <c r="F142" i="3"/>
  <c r="F141" i="3"/>
  <c r="J141" i="3" s="1"/>
  <c r="J140" i="3"/>
  <c r="F140" i="3"/>
  <c r="F139" i="3"/>
  <c r="J139" i="3" s="1"/>
  <c r="J138" i="3"/>
  <c r="F138" i="3"/>
  <c r="F137" i="3"/>
  <c r="J137" i="3" s="1"/>
  <c r="J136" i="3"/>
  <c r="F136" i="3"/>
  <c r="F135" i="3"/>
  <c r="J135" i="3" s="1"/>
  <c r="J134" i="3"/>
  <c r="F134" i="3"/>
  <c r="F133" i="3"/>
  <c r="J133" i="3" s="1"/>
  <c r="J132" i="3"/>
  <c r="F132" i="3"/>
  <c r="F131" i="3"/>
  <c r="J131" i="3" s="1"/>
  <c r="J130" i="3"/>
  <c r="F130" i="3"/>
  <c r="F129" i="3"/>
  <c r="J129" i="3" s="1"/>
  <c r="J128" i="3"/>
  <c r="F128" i="3"/>
  <c r="F127" i="3"/>
  <c r="J127" i="3" s="1"/>
  <c r="J126" i="3"/>
  <c r="F126" i="3"/>
  <c r="F125" i="3"/>
  <c r="J125" i="3" s="1"/>
  <c r="J124" i="3"/>
  <c r="F124" i="3"/>
  <c r="F123" i="3"/>
  <c r="J123" i="3" s="1"/>
  <c r="J122" i="3"/>
  <c r="F122" i="3"/>
  <c r="F121" i="3"/>
  <c r="J121" i="3" s="1"/>
  <c r="J120" i="3"/>
  <c r="F120" i="3"/>
  <c r="F119" i="3"/>
  <c r="J119" i="3" s="1"/>
  <c r="J118" i="3"/>
  <c r="F118" i="3"/>
  <c r="F117" i="3"/>
  <c r="J117" i="3" s="1"/>
  <c r="J116" i="3"/>
  <c r="F116" i="3"/>
  <c r="F115" i="3"/>
  <c r="J115" i="3" s="1"/>
  <c r="J114" i="3"/>
  <c r="F114" i="3"/>
  <c r="F113" i="3"/>
  <c r="J113" i="3" s="1"/>
  <c r="J112" i="3"/>
  <c r="F112" i="3"/>
  <c r="F111" i="3"/>
  <c r="J111" i="3" s="1"/>
  <c r="J110" i="3"/>
  <c r="F110" i="3"/>
  <c r="F109" i="3"/>
  <c r="J109" i="3" s="1"/>
  <c r="J108" i="3"/>
  <c r="F108" i="3"/>
  <c r="F107" i="3"/>
  <c r="J107" i="3" s="1"/>
  <c r="J106" i="3"/>
  <c r="F106" i="3"/>
  <c r="F105" i="3"/>
  <c r="J105" i="3" s="1"/>
  <c r="J104" i="3"/>
  <c r="F104" i="3"/>
  <c r="F103" i="3"/>
  <c r="J103" i="3" s="1"/>
  <c r="J102" i="3"/>
  <c r="F102" i="3"/>
  <c r="F101" i="3"/>
  <c r="J101" i="3" s="1"/>
  <c r="J100" i="3"/>
  <c r="F100" i="3"/>
  <c r="F99" i="3"/>
  <c r="J99" i="3" s="1"/>
  <c r="J98" i="3"/>
  <c r="F98" i="3"/>
  <c r="F97" i="3"/>
  <c r="J97" i="3" s="1"/>
  <c r="J96" i="3"/>
  <c r="F96" i="3"/>
  <c r="F95" i="3"/>
  <c r="J95" i="3" s="1"/>
  <c r="J94" i="3"/>
  <c r="F94" i="3"/>
  <c r="F93" i="3"/>
  <c r="J93" i="3" s="1"/>
  <c r="J92" i="3"/>
  <c r="F92" i="3"/>
  <c r="F91" i="3"/>
  <c r="J91" i="3" s="1"/>
  <c r="J90" i="3"/>
  <c r="F90" i="3"/>
  <c r="F89" i="3"/>
  <c r="J89" i="3" s="1"/>
  <c r="J88" i="3"/>
  <c r="F88" i="3"/>
  <c r="F87" i="3"/>
  <c r="J87" i="3" s="1"/>
  <c r="J86" i="3"/>
  <c r="F86" i="3"/>
  <c r="F85" i="3"/>
  <c r="J85" i="3" s="1"/>
  <c r="J84" i="3"/>
  <c r="F84" i="3"/>
  <c r="F83" i="3"/>
  <c r="J83" i="3" s="1"/>
  <c r="J82" i="3"/>
  <c r="F82" i="3"/>
  <c r="F81" i="3"/>
  <c r="J81" i="3" s="1"/>
  <c r="J80" i="3"/>
  <c r="F80" i="3"/>
  <c r="F79" i="3"/>
  <c r="J79" i="3" s="1"/>
  <c r="J78" i="3"/>
  <c r="F78" i="3"/>
  <c r="F77" i="3"/>
  <c r="J77" i="3" s="1"/>
  <c r="J76" i="3"/>
  <c r="F76" i="3"/>
  <c r="F75" i="3"/>
  <c r="J75" i="3" s="1"/>
  <c r="J74" i="3"/>
  <c r="F74" i="3"/>
  <c r="F73" i="3"/>
  <c r="J73" i="3" s="1"/>
  <c r="J72" i="3"/>
  <c r="F72" i="3"/>
  <c r="F71" i="3"/>
  <c r="J71" i="3" s="1"/>
  <c r="J70" i="3"/>
  <c r="F70" i="3"/>
  <c r="F69" i="3"/>
  <c r="J69" i="3" s="1"/>
  <c r="J68" i="3"/>
  <c r="F68" i="3"/>
  <c r="F67" i="3"/>
  <c r="J67" i="3" s="1"/>
  <c r="J66" i="3"/>
  <c r="F66" i="3"/>
  <c r="F65" i="3"/>
  <c r="J65" i="3" s="1"/>
  <c r="J64" i="3"/>
  <c r="F64" i="3"/>
  <c r="F63" i="3"/>
  <c r="J63" i="3" s="1"/>
  <c r="J62" i="3"/>
  <c r="F62" i="3"/>
  <c r="F61" i="3"/>
  <c r="J61" i="3" s="1"/>
  <c r="J60" i="3"/>
  <c r="F60" i="3"/>
  <c r="F59" i="3"/>
  <c r="J59" i="3" s="1"/>
  <c r="J58" i="3"/>
  <c r="F58" i="3"/>
  <c r="F57" i="3"/>
  <c r="J57" i="3" s="1"/>
  <c r="J56" i="3"/>
  <c r="F56" i="3"/>
  <c r="F55" i="3"/>
  <c r="J55" i="3" s="1"/>
  <c r="J54" i="3"/>
  <c r="F54" i="3"/>
  <c r="F53" i="3"/>
  <c r="J53" i="3" s="1"/>
  <c r="J52" i="3"/>
  <c r="F52" i="3"/>
  <c r="F51" i="3"/>
  <c r="J51" i="3" s="1"/>
  <c r="J50" i="3"/>
  <c r="F50" i="3"/>
  <c r="F49" i="3"/>
  <c r="J49" i="3" s="1"/>
  <c r="J48" i="3"/>
  <c r="F48" i="3"/>
  <c r="F47" i="3"/>
  <c r="J47" i="3" s="1"/>
  <c r="J46" i="3"/>
  <c r="F46" i="3"/>
  <c r="F45" i="3"/>
  <c r="J45" i="3" s="1"/>
  <c r="J44" i="3"/>
  <c r="F44" i="3"/>
  <c r="F43" i="3"/>
  <c r="J43" i="3" s="1"/>
  <c r="J42" i="3"/>
  <c r="F42" i="3"/>
  <c r="F41" i="3"/>
  <c r="J41" i="3" s="1"/>
  <c r="J40" i="3"/>
  <c r="F40" i="3"/>
  <c r="F39" i="3"/>
  <c r="J39" i="3" s="1"/>
  <c r="J38" i="3"/>
  <c r="F38" i="3"/>
  <c r="F37" i="3"/>
  <c r="J37" i="3" s="1"/>
  <c r="J36" i="3"/>
  <c r="F36" i="3"/>
  <c r="F35" i="3"/>
  <c r="J35" i="3" s="1"/>
  <c r="J34" i="3"/>
  <c r="F34" i="3"/>
  <c r="F33" i="3"/>
  <c r="J33" i="3" s="1"/>
  <c r="J32" i="3"/>
  <c r="F32" i="3"/>
  <c r="F31" i="3"/>
  <c r="J31" i="3" s="1"/>
  <c r="J30" i="3"/>
  <c r="F30" i="3"/>
  <c r="F29" i="3"/>
  <c r="J29" i="3" s="1"/>
  <c r="J28" i="3"/>
  <c r="F28" i="3"/>
  <c r="F27" i="3"/>
  <c r="J27" i="3" s="1"/>
  <c r="J26" i="3"/>
  <c r="F26" i="3"/>
  <c r="F25" i="3"/>
  <c r="J25" i="3" s="1"/>
  <c r="J24" i="3"/>
  <c r="F24" i="3"/>
  <c r="F23" i="3"/>
  <c r="J23" i="3" s="1"/>
  <c r="J22" i="3"/>
  <c r="F22" i="3"/>
  <c r="F21" i="3"/>
  <c r="J21" i="3" s="1"/>
  <c r="J20" i="3"/>
  <c r="F20" i="3"/>
  <c r="F19" i="3"/>
  <c r="J19" i="3" s="1"/>
  <c r="J18" i="3"/>
  <c r="F18" i="3"/>
  <c r="F17" i="3"/>
  <c r="J17" i="3" s="1"/>
  <c r="J16" i="3"/>
  <c r="F16" i="3"/>
  <c r="F15" i="3"/>
  <c r="J15" i="3" s="1"/>
  <c r="J14" i="3"/>
  <c r="F14" i="3"/>
  <c r="F13" i="3"/>
  <c r="J13" i="3" s="1"/>
  <c r="J12" i="3"/>
  <c r="F12" i="3"/>
  <c r="F11" i="3"/>
  <c r="J11" i="3" s="1"/>
  <c r="J10" i="3"/>
  <c r="F10" i="3"/>
  <c r="F9" i="3"/>
  <c r="J9" i="3" s="1"/>
  <c r="J8" i="3"/>
  <c r="F8" i="3"/>
  <c r="F7" i="3"/>
  <c r="J7" i="3" s="1"/>
  <c r="J6" i="3"/>
  <c r="F6" i="3"/>
  <c r="F5" i="3"/>
  <c r="J5" i="3" s="1"/>
  <c r="J4" i="3"/>
  <c r="F4" i="3"/>
  <c r="F22" i="4" l="1"/>
  <c r="X26" i="4"/>
  <c r="X34" i="4"/>
  <c r="P12" i="4"/>
  <c r="P13" i="4"/>
  <c r="P14" i="4"/>
  <c r="X14" i="4"/>
  <c r="P15" i="4"/>
  <c r="G22" i="4"/>
  <c r="P27" i="4"/>
  <c r="P35" i="4"/>
  <c r="P37" i="4"/>
  <c r="X39" i="4"/>
  <c r="F43" i="4"/>
  <c r="X45" i="4"/>
  <c r="D49" i="4"/>
  <c r="AD49" i="4"/>
  <c r="F56" i="4"/>
  <c r="D58" i="4"/>
  <c r="AD58" i="4"/>
  <c r="G60" i="4"/>
  <c r="G61" i="4"/>
  <c r="AC66" i="4"/>
  <c r="K67" i="4"/>
  <c r="E68" i="4"/>
  <c r="G68" i="4"/>
  <c r="J68" i="4"/>
  <c r="AC68" i="4" s="1"/>
  <c r="G70" i="4"/>
  <c r="F72" i="4"/>
  <c r="P73" i="4"/>
  <c r="F74" i="4"/>
  <c r="G75" i="4"/>
  <c r="J78" i="4"/>
  <c r="G79" i="4"/>
  <c r="E80" i="4"/>
  <c r="P81" i="4"/>
  <c r="F82" i="4"/>
  <c r="G83" i="4"/>
  <c r="I84" i="4"/>
  <c r="F85" i="4"/>
  <c r="J86" i="4"/>
  <c r="G86" i="4"/>
  <c r="G87" i="4"/>
  <c r="J88" i="4"/>
  <c r="Y88" i="4"/>
  <c r="P90" i="4"/>
  <c r="K91" i="4"/>
  <c r="I92" i="4"/>
  <c r="F93" i="4"/>
  <c r="P94" i="4"/>
  <c r="D96" i="4"/>
  <c r="AC96" i="4" s="1"/>
  <c r="Y96" i="4"/>
  <c r="E96" i="4"/>
  <c r="J97" i="4"/>
  <c r="E103" i="4"/>
  <c r="Y103" i="4"/>
  <c r="I108" i="4"/>
  <c r="F108" i="4"/>
  <c r="G109" i="4"/>
  <c r="AC114" i="4"/>
  <c r="P118" i="4"/>
  <c r="AC162" i="4"/>
  <c r="E19" i="4"/>
  <c r="AD19" i="4"/>
  <c r="G28" i="4"/>
  <c r="F80" i="4"/>
  <c r="J92" i="4"/>
  <c r="AC98" i="4"/>
  <c r="X105" i="4"/>
  <c r="Y105" i="4"/>
  <c r="D105" i="4"/>
  <c r="E107" i="4"/>
  <c r="Y107" i="4"/>
  <c r="F107" i="4"/>
  <c r="I120" i="4"/>
  <c r="J120" i="4"/>
  <c r="E34" i="4"/>
  <c r="AD34" i="4"/>
  <c r="D41" i="4"/>
  <c r="AD41" i="4"/>
  <c r="F9" i="4"/>
  <c r="G19" i="4"/>
  <c r="P31" i="4"/>
  <c r="P39" i="4"/>
  <c r="X42" i="4"/>
  <c r="F49" i="4"/>
  <c r="X53" i="4"/>
  <c r="G54" i="4"/>
  <c r="X58" i="4"/>
  <c r="P63" i="4"/>
  <c r="P64" i="4"/>
  <c r="K65" i="4"/>
  <c r="F66" i="4"/>
  <c r="I67" i="4"/>
  <c r="P68" i="4"/>
  <c r="J70" i="4"/>
  <c r="AC70" i="4" s="1"/>
  <c r="AC72" i="4"/>
  <c r="Y73" i="4"/>
  <c r="G74" i="4"/>
  <c r="E76" i="4"/>
  <c r="G76" i="4"/>
  <c r="J76" i="4"/>
  <c r="AC76" i="4" s="1"/>
  <c r="G78" i="4"/>
  <c r="D79" i="4"/>
  <c r="K80" i="4"/>
  <c r="J80" i="4"/>
  <c r="AC80" i="4" s="1"/>
  <c r="J81" i="4"/>
  <c r="Y81" i="4"/>
  <c r="G82" i="4"/>
  <c r="F84" i="4"/>
  <c r="AC85" i="4"/>
  <c r="AC86" i="4"/>
  <c r="J87" i="4"/>
  <c r="AC87" i="4" s="1"/>
  <c r="P88" i="4"/>
  <c r="E93" i="4"/>
  <c r="G94" i="4"/>
  <c r="D94" i="4"/>
  <c r="I98" i="4"/>
  <c r="K100" i="4"/>
  <c r="I100" i="4"/>
  <c r="G105" i="4"/>
  <c r="E111" i="4"/>
  <c r="Y111" i="4"/>
  <c r="J114" i="4"/>
  <c r="E115" i="4"/>
  <c r="Y115" i="4"/>
  <c r="I116" i="4"/>
  <c r="X129" i="4"/>
  <c r="G129" i="4"/>
  <c r="D129" i="4"/>
  <c r="Y129" i="4"/>
  <c r="F130" i="4"/>
  <c r="X130" i="4"/>
  <c r="G130" i="4"/>
  <c r="D130" i="4"/>
  <c r="AC130" i="4" s="1"/>
  <c r="X50" i="4"/>
  <c r="D57" i="4"/>
  <c r="AD57" i="4"/>
  <c r="F69" i="4"/>
  <c r="K74" i="4"/>
  <c r="AC78" i="4"/>
  <c r="X80" i="4"/>
  <c r="I99" i="4"/>
  <c r="G102" i="4"/>
  <c r="D102" i="4"/>
  <c r="G110" i="4"/>
  <c r="Y110" i="4"/>
  <c r="D110" i="4"/>
  <c r="I112" i="4"/>
  <c r="X127" i="4"/>
  <c r="E127" i="4"/>
  <c r="I96" i="4"/>
  <c r="P103" i="4"/>
  <c r="I103" i="4"/>
  <c r="I104" i="4"/>
  <c r="P107" i="4"/>
  <c r="I107" i="4"/>
  <c r="P108" i="4"/>
  <c r="E118" i="4"/>
  <c r="F120" i="4"/>
  <c r="G121" i="4"/>
  <c r="G122" i="4"/>
  <c r="F126" i="4"/>
  <c r="P128" i="4"/>
  <c r="I128" i="4"/>
  <c r="I132" i="4"/>
  <c r="G133" i="4"/>
  <c r="D134" i="4"/>
  <c r="P135" i="4"/>
  <c r="I140" i="4"/>
  <c r="K141" i="4"/>
  <c r="D142" i="4"/>
  <c r="Y142" i="4"/>
  <c r="P143" i="4"/>
  <c r="F146" i="4"/>
  <c r="H146" i="4" s="1"/>
  <c r="G147" i="4"/>
  <c r="J148" i="4"/>
  <c r="D149" i="4"/>
  <c r="I150" i="4"/>
  <c r="F152" i="4"/>
  <c r="P152" i="4"/>
  <c r="Y153" i="4"/>
  <c r="J155" i="4"/>
  <c r="P156" i="4"/>
  <c r="I158" i="4"/>
  <c r="F160" i="4"/>
  <c r="Y161" i="4"/>
  <c r="J163" i="4"/>
  <c r="P164" i="4"/>
  <c r="P167" i="4"/>
  <c r="P168" i="4"/>
  <c r="P169" i="4"/>
  <c r="G170" i="4"/>
  <c r="X170" i="4"/>
  <c r="P172" i="4"/>
  <c r="F176" i="4"/>
  <c r="G177" i="4"/>
  <c r="P177" i="4"/>
  <c r="X178" i="4"/>
  <c r="G185" i="4"/>
  <c r="X188" i="4"/>
  <c r="P190" i="4"/>
  <c r="F195" i="4"/>
  <c r="P196" i="4"/>
  <c r="P197" i="4"/>
  <c r="P201" i="4"/>
  <c r="X205" i="4"/>
  <c r="P211" i="4"/>
  <c r="P219" i="4"/>
  <c r="X219" i="4"/>
  <c r="P223" i="4"/>
  <c r="P227" i="4"/>
  <c r="P229" i="4"/>
  <c r="X230" i="4"/>
  <c r="P231" i="4"/>
  <c r="G233" i="4"/>
  <c r="P233" i="4"/>
  <c r="F235" i="4"/>
  <c r="G237" i="4"/>
  <c r="P238" i="4"/>
  <c r="P239" i="4"/>
  <c r="E241" i="4"/>
  <c r="AD241" i="4"/>
  <c r="X244" i="4"/>
  <c r="G245" i="4"/>
  <c r="G247" i="4"/>
  <c r="F248" i="4"/>
  <c r="X257" i="4"/>
  <c r="X260" i="4"/>
  <c r="I262" i="4"/>
  <c r="I266" i="4"/>
  <c r="P268" i="4"/>
  <c r="F269" i="4"/>
  <c r="X270" i="4"/>
  <c r="G272" i="4"/>
  <c r="X273" i="4"/>
  <c r="E274" i="4"/>
  <c r="AD274" i="4"/>
  <c r="P280" i="4"/>
  <c r="P283" i="4"/>
  <c r="F289" i="4"/>
  <c r="X289" i="4"/>
  <c r="G134" i="4"/>
  <c r="AC148" i="4"/>
  <c r="F154" i="4"/>
  <c r="F162" i="4"/>
  <c r="H162" i="4" s="1"/>
  <c r="E174" i="4"/>
  <c r="AD174" i="4"/>
  <c r="D180" i="4"/>
  <c r="AD180" i="4"/>
  <c r="E182" i="4"/>
  <c r="AD182" i="4"/>
  <c r="E218" i="4"/>
  <c r="AD218" i="4"/>
  <c r="D225" i="4"/>
  <c r="AD225" i="4"/>
  <c r="X275" i="4"/>
  <c r="F283" i="4"/>
  <c r="P93" i="4"/>
  <c r="K94" i="4"/>
  <c r="G97" i="4"/>
  <c r="AC106" i="4"/>
  <c r="P111" i="4"/>
  <c r="I111" i="4"/>
  <c r="F112" i="4"/>
  <c r="E114" i="4"/>
  <c r="P115" i="4"/>
  <c r="P116" i="4"/>
  <c r="Y121" i="4"/>
  <c r="I124" i="4"/>
  <c r="D126" i="4"/>
  <c r="D133" i="4"/>
  <c r="I134" i="4"/>
  <c r="G137" i="4"/>
  <c r="Y137" i="4"/>
  <c r="AC138" i="4"/>
  <c r="F138" i="4"/>
  <c r="H138" i="4" s="1"/>
  <c r="E139" i="4"/>
  <c r="D141" i="4"/>
  <c r="F142" i="4"/>
  <c r="J144" i="4"/>
  <c r="Y144" i="4"/>
  <c r="P145" i="4"/>
  <c r="I146" i="4"/>
  <c r="I147" i="4"/>
  <c r="K149" i="4"/>
  <c r="Y152" i="4"/>
  <c r="D153" i="4"/>
  <c r="J153" i="4"/>
  <c r="G154" i="4"/>
  <c r="G155" i="4"/>
  <c r="J156" i="4"/>
  <c r="AC156" i="4"/>
  <c r="G157" i="4"/>
  <c r="P157" i="4"/>
  <c r="G161" i="4"/>
  <c r="J161" i="4"/>
  <c r="AC161" i="4" s="1"/>
  <c r="G162" i="4"/>
  <c r="G163" i="4"/>
  <c r="J164" i="4"/>
  <c r="AC164" i="4" s="1"/>
  <c r="G165" i="4"/>
  <c r="P165" i="4"/>
  <c r="E166" i="4"/>
  <c r="AD166" i="4"/>
  <c r="X168" i="4"/>
  <c r="F171" i="4"/>
  <c r="X173" i="4"/>
  <c r="G174" i="4"/>
  <c r="P180" i="4"/>
  <c r="G182" i="4"/>
  <c r="P183" i="4"/>
  <c r="P187" i="4"/>
  <c r="P188" i="4"/>
  <c r="P189" i="4"/>
  <c r="F190" i="4"/>
  <c r="D190" i="4"/>
  <c r="AD190" i="4"/>
  <c r="P191" i="4"/>
  <c r="D193" i="4"/>
  <c r="AD193" i="4"/>
  <c r="X194" i="4"/>
  <c r="P199" i="4"/>
  <c r="F214" i="4"/>
  <c r="G220" i="4"/>
  <c r="F222" i="4"/>
  <c r="F225" i="4"/>
  <c r="E232" i="4"/>
  <c r="AD232" i="4"/>
  <c r="P234" i="4"/>
  <c r="P246" i="4"/>
  <c r="P250" i="4"/>
  <c r="P258" i="4"/>
  <c r="F260" i="4"/>
  <c r="P262" i="4"/>
  <c r="P263" i="4"/>
  <c r="P266" i="4"/>
  <c r="P270" i="4"/>
  <c r="P271" i="4"/>
  <c r="E273" i="4"/>
  <c r="AD273" i="4"/>
  <c r="P284" i="4"/>
  <c r="X286" i="4"/>
  <c r="P290" i="4"/>
  <c r="F294" i="4"/>
  <c r="P296" i="4"/>
  <c r="G126" i="4"/>
  <c r="E133" i="4"/>
  <c r="X134" i="4"/>
  <c r="I136" i="4"/>
  <c r="I139" i="4"/>
  <c r="G141" i="4"/>
  <c r="K142" i="4"/>
  <c r="P142" i="4"/>
  <c r="AC146" i="4"/>
  <c r="G153" i="4"/>
  <c r="X154" i="4"/>
  <c r="K161" i="4"/>
  <c r="X162" i="4"/>
  <c r="F185" i="4"/>
  <c r="G190" i="4"/>
  <c r="E194" i="4"/>
  <c r="AD194" i="4"/>
  <c r="X202" i="4"/>
  <c r="E206" i="4"/>
  <c r="AD206" i="4"/>
  <c r="F207" i="4"/>
  <c r="X210" i="4"/>
  <c r="G214" i="4"/>
  <c r="X218" i="4"/>
  <c r="G222" i="4"/>
  <c r="X226" i="4"/>
  <c r="F245" i="4"/>
  <c r="D256" i="4"/>
  <c r="AD256" i="4"/>
  <c r="E261" i="4"/>
  <c r="AD261" i="4"/>
  <c r="D265" i="4"/>
  <c r="AD265" i="4"/>
  <c r="X293" i="4"/>
  <c r="G293" i="4"/>
  <c r="X300" i="4"/>
  <c r="P318" i="4"/>
  <c r="P319" i="4"/>
  <c r="E320" i="4"/>
  <c r="AD320" i="4"/>
  <c r="G324" i="4"/>
  <c r="F325" i="4"/>
  <c r="G332" i="4"/>
  <c r="P333" i="4"/>
  <c r="E342" i="4"/>
  <c r="AD342" i="4"/>
  <c r="Y346" i="4"/>
  <c r="J347" i="4"/>
  <c r="Y347" i="4"/>
  <c r="E349" i="4"/>
  <c r="Y349" i="4"/>
  <c r="E354" i="4"/>
  <c r="K354" i="4"/>
  <c r="X355" i="4"/>
  <c r="P356" i="4"/>
  <c r="K357" i="4"/>
  <c r="Y357" i="4"/>
  <c r="J372" i="4"/>
  <c r="AC372" i="4" s="1"/>
  <c r="G373" i="4"/>
  <c r="P361" i="4"/>
  <c r="AC369" i="4"/>
  <c r="I370" i="4"/>
  <c r="F302" i="4"/>
  <c r="F307" i="4"/>
  <c r="F312" i="4"/>
  <c r="E313" i="4"/>
  <c r="AD313" i="4"/>
  <c r="F317" i="4"/>
  <c r="G320" i="4"/>
  <c r="X328" i="4"/>
  <c r="E338" i="4"/>
  <c r="AD338" i="4"/>
  <c r="F339" i="4"/>
  <c r="X342" i="4"/>
  <c r="J344" i="4"/>
  <c r="E346" i="4"/>
  <c r="K346" i="4"/>
  <c r="F347" i="4"/>
  <c r="K349" i="4"/>
  <c r="G352" i="4"/>
  <c r="AC356" i="4"/>
  <c r="E357" i="4"/>
  <c r="F358" i="4"/>
  <c r="I359" i="4"/>
  <c r="F360" i="4"/>
  <c r="AC364" i="4"/>
  <c r="F366" i="4"/>
  <c r="E367" i="4"/>
  <c r="X367" i="4"/>
  <c r="G368" i="4"/>
  <c r="P369" i="4"/>
  <c r="AC370" i="4"/>
  <c r="K370" i="4"/>
  <c r="X371" i="4"/>
  <c r="P286" i="4"/>
  <c r="P288" i="4"/>
  <c r="P294" i="4"/>
  <c r="E297" i="4"/>
  <c r="AD297" i="4"/>
  <c r="G300" i="4"/>
  <c r="P303" i="4"/>
  <c r="X306" i="4"/>
  <c r="E309" i="4"/>
  <c r="AD309" i="4"/>
  <c r="X316" i="4"/>
  <c r="G317" i="4"/>
  <c r="P325" i="4"/>
  <c r="E326" i="4"/>
  <c r="AD326" i="4"/>
  <c r="E334" i="4"/>
  <c r="AD334" i="4"/>
  <c r="X337" i="4"/>
  <c r="P340" i="4"/>
  <c r="P343" i="4"/>
  <c r="K344" i="4"/>
  <c r="D345" i="4"/>
  <c r="G346" i="4"/>
  <c r="F346" i="4"/>
  <c r="X347" i="4"/>
  <c r="D349" i="4"/>
  <c r="I350" i="4"/>
  <c r="F350" i="4"/>
  <c r="J352" i="4"/>
  <c r="Y352" i="4"/>
  <c r="D353" i="4"/>
  <c r="P353" i="4"/>
  <c r="D354" i="4"/>
  <c r="AC354" i="4" s="1"/>
  <c r="P355" i="4"/>
  <c r="G357" i="4"/>
  <c r="P357" i="4"/>
  <c r="J358" i="4"/>
  <c r="AC358" i="4" s="1"/>
  <c r="K359" i="4"/>
  <c r="J360" i="4"/>
  <c r="J361" i="4"/>
  <c r="AC361" i="4" s="1"/>
  <c r="J362" i="4"/>
  <c r="AC362" i="4" s="1"/>
  <c r="F363" i="4"/>
  <c r="P363" i="4"/>
  <c r="P368" i="4"/>
  <c r="K369" i="4"/>
  <c r="F370" i="4"/>
  <c r="E371" i="4"/>
  <c r="Y371" i="4"/>
  <c r="D373" i="4"/>
  <c r="E207" i="4"/>
  <c r="D338" i="4"/>
  <c r="E58" i="4"/>
  <c r="H346" i="4"/>
  <c r="D218" i="4"/>
  <c r="H68" i="4"/>
  <c r="D297" i="4"/>
  <c r="E258" i="4"/>
  <c r="H154" i="4"/>
  <c r="D174" i="4"/>
  <c r="E27" i="4"/>
  <c r="H76" i="4"/>
  <c r="H150" i="4"/>
  <c r="P7" i="12"/>
  <c r="D26" i="4"/>
  <c r="E26" i="4"/>
  <c r="E210" i="4"/>
  <c r="D210" i="4"/>
  <c r="M40" i="4"/>
  <c r="AD40" i="4" s="1"/>
  <c r="M47" i="4"/>
  <c r="AD47" i="4" s="1"/>
  <c r="M62" i="4"/>
  <c r="AD62" i="4" s="1"/>
  <c r="M69" i="4"/>
  <c r="AD69" i="4" s="1"/>
  <c r="Y69" i="4"/>
  <c r="M76" i="4"/>
  <c r="AD76" i="4" s="1"/>
  <c r="Y76" i="4"/>
  <c r="M92" i="4"/>
  <c r="AD92" i="4" s="1"/>
  <c r="Y92" i="4"/>
  <c r="M106" i="4"/>
  <c r="AD106" i="4" s="1"/>
  <c r="Y106" i="4"/>
  <c r="M122" i="4"/>
  <c r="AD122" i="4" s="1"/>
  <c r="Y122" i="4"/>
  <c r="M130" i="4"/>
  <c r="AD130" i="4" s="1"/>
  <c r="Y130" i="4"/>
  <c r="M140" i="4"/>
  <c r="AD140" i="4" s="1"/>
  <c r="Y140" i="4"/>
  <c r="M162" i="4"/>
  <c r="AD162" i="4" s="1"/>
  <c r="Y162" i="4"/>
  <c r="M165" i="4"/>
  <c r="AD165" i="4" s="1"/>
  <c r="Y165" i="4"/>
  <c r="M172" i="4"/>
  <c r="M175" i="4"/>
  <c r="AD175" i="4" s="1"/>
  <c r="M205" i="4"/>
  <c r="M221" i="4"/>
  <c r="AD221" i="4" s="1"/>
  <c r="M275" i="4"/>
  <c r="M311" i="4"/>
  <c r="AD311" i="4" s="1"/>
  <c r="M314" i="4"/>
  <c r="M318" i="4"/>
  <c r="AD318" i="4" s="1"/>
  <c r="M321" i="4"/>
  <c r="M354" i="4"/>
  <c r="AD354" i="4" s="1"/>
  <c r="Y354" i="4"/>
  <c r="M11" i="4"/>
  <c r="AD11" i="4" s="1"/>
  <c r="M23" i="4"/>
  <c r="M13" i="4"/>
  <c r="AD13" i="4" s="1"/>
  <c r="E17" i="4"/>
  <c r="M48" i="4"/>
  <c r="M55" i="4"/>
  <c r="AD55" i="4" s="1"/>
  <c r="M70" i="4"/>
  <c r="AD70" i="4" s="1"/>
  <c r="Y70" i="4"/>
  <c r="M82" i="4"/>
  <c r="AD82" i="4" s="1"/>
  <c r="M87" i="4"/>
  <c r="AD87" i="4" s="1"/>
  <c r="Y87" i="4"/>
  <c r="M101" i="4"/>
  <c r="AD101" i="4" s="1"/>
  <c r="Y101" i="4"/>
  <c r="M111" i="4"/>
  <c r="AD111" i="4" s="1"/>
  <c r="M116" i="4"/>
  <c r="AD116" i="4" s="1"/>
  <c r="Y116" i="4"/>
  <c r="M131" i="4"/>
  <c r="AD131" i="4" s="1"/>
  <c r="Y131" i="4"/>
  <c r="M144" i="4"/>
  <c r="AD144" i="4" s="1"/>
  <c r="M173" i="4"/>
  <c r="AD173" i="4" s="1"/>
  <c r="M192" i="4"/>
  <c r="AD192" i="4" s="1"/>
  <c r="M195" i="4"/>
  <c r="AD195" i="4" s="1"/>
  <c r="M202" i="4"/>
  <c r="AD202" i="4" s="1"/>
  <c r="M208" i="4"/>
  <c r="AD208" i="4" s="1"/>
  <c r="M211" i="4"/>
  <c r="M252" i="4"/>
  <c r="M260" i="4"/>
  <c r="M266" i="4"/>
  <c r="M281" i="4"/>
  <c r="M308" i="4"/>
  <c r="M319" i="4"/>
  <c r="AD319" i="4" s="1"/>
  <c r="M353" i="4"/>
  <c r="AD353" i="4" s="1"/>
  <c r="Y353" i="4"/>
  <c r="M364" i="4"/>
  <c r="AD364" i="4" s="1"/>
  <c r="Y364" i="4"/>
  <c r="E9" i="4"/>
  <c r="M29" i="4"/>
  <c r="M37" i="4"/>
  <c r="M56" i="4"/>
  <c r="M63" i="4"/>
  <c r="AD63" i="4" s="1"/>
  <c r="M93" i="4"/>
  <c r="AD93" i="4" s="1"/>
  <c r="Y93" i="4"/>
  <c r="M108" i="4"/>
  <c r="AD108" i="4" s="1"/>
  <c r="Y108" i="4"/>
  <c r="M118" i="4"/>
  <c r="AD118" i="4" s="1"/>
  <c r="Y118" i="4"/>
  <c r="M143" i="4"/>
  <c r="AD143" i="4" s="1"/>
  <c r="Y143" i="4"/>
  <c r="M187" i="4"/>
  <c r="AD187" i="4" s="1"/>
  <c r="M230" i="4"/>
  <c r="M249" i="4"/>
  <c r="AD249" i="4" s="1"/>
  <c r="M285" i="4"/>
  <c r="AD285" i="4" s="1"/>
  <c r="M290" i="4"/>
  <c r="AD290" i="4" s="1"/>
  <c r="M329" i="4"/>
  <c r="M332" i="4"/>
  <c r="AD332" i="4" s="1"/>
  <c r="M348" i="4"/>
  <c r="AD348" i="4" s="1"/>
  <c r="Y348" i="4"/>
  <c r="M359" i="4"/>
  <c r="AD359" i="4" s="1"/>
  <c r="Y359" i="4"/>
  <c r="M369" i="4"/>
  <c r="AD369" i="4" s="1"/>
  <c r="Y369" i="4"/>
  <c r="M35" i="4"/>
  <c r="M14" i="4"/>
  <c r="AD14" i="4" s="1"/>
  <c r="M45" i="4"/>
  <c r="M64" i="4"/>
  <c r="AD64" i="4" s="1"/>
  <c r="M77" i="4"/>
  <c r="AD77" i="4" s="1"/>
  <c r="Y77" i="4"/>
  <c r="M98" i="4"/>
  <c r="AD98" i="4" s="1"/>
  <c r="Y98" i="4"/>
  <c r="M124" i="4"/>
  <c r="AD124" i="4" s="1"/>
  <c r="Y124" i="4"/>
  <c r="M136" i="4"/>
  <c r="AD136" i="4" s="1"/>
  <c r="M141" i="4"/>
  <c r="AD141" i="4" s="1"/>
  <c r="Y141" i="4"/>
  <c r="M145" i="4"/>
  <c r="AD145" i="4" s="1"/>
  <c r="M148" i="4"/>
  <c r="AD148" i="4" s="1"/>
  <c r="Y148" i="4"/>
  <c r="H158" i="4"/>
  <c r="D182" i="4"/>
  <c r="M189" i="4"/>
  <c r="AD189" i="4" s="1"/>
  <c r="M197" i="4"/>
  <c r="AD197" i="4" s="1"/>
  <c r="M199" i="4"/>
  <c r="M222" i="4"/>
  <c r="AD222" i="4" s="1"/>
  <c r="M231" i="4"/>
  <c r="M236" i="4"/>
  <c r="AD236" i="4" s="1"/>
  <c r="M243" i="4"/>
  <c r="D260" i="4"/>
  <c r="M267" i="4"/>
  <c r="M276" i="4"/>
  <c r="M316" i="4"/>
  <c r="M322" i="4"/>
  <c r="M362" i="4"/>
  <c r="AD362" i="4" s="1"/>
  <c r="Y362" i="4"/>
  <c r="H370" i="4"/>
  <c r="M15" i="4"/>
  <c r="M16" i="4"/>
  <c r="AD16" i="4" s="1"/>
  <c r="M42" i="4"/>
  <c r="M53" i="4"/>
  <c r="D64" i="4"/>
  <c r="M65" i="4"/>
  <c r="AD65" i="4" s="1"/>
  <c r="M75" i="4"/>
  <c r="AD75" i="4" s="1"/>
  <c r="Y75" i="4"/>
  <c r="M78" i="4"/>
  <c r="AD78" i="4" s="1"/>
  <c r="Y78" i="4"/>
  <c r="M84" i="4"/>
  <c r="AD84" i="4" s="1"/>
  <c r="Y84" i="4"/>
  <c r="H93" i="4"/>
  <c r="M132" i="4"/>
  <c r="AD132" i="4" s="1"/>
  <c r="Y132" i="4"/>
  <c r="M142" i="4"/>
  <c r="AD142" i="4" s="1"/>
  <c r="M146" i="4"/>
  <c r="AD146" i="4" s="1"/>
  <c r="Y146" i="4"/>
  <c r="D166" i="4"/>
  <c r="M170" i="4"/>
  <c r="AD170" i="4" s="1"/>
  <c r="M185" i="4"/>
  <c r="M217" i="4"/>
  <c r="M226" i="4"/>
  <c r="AD226" i="4" s="1"/>
  <c r="M247" i="4"/>
  <c r="AD247" i="4" s="1"/>
  <c r="M248" i="4"/>
  <c r="AD248" i="4" s="1"/>
  <c r="M250" i="4"/>
  <c r="M253" i="4"/>
  <c r="AD253" i="4" s="1"/>
  <c r="M257" i="4"/>
  <c r="M268" i="4"/>
  <c r="AD268" i="4" s="1"/>
  <c r="M270" i="4"/>
  <c r="M272" i="4"/>
  <c r="AD272" i="4" s="1"/>
  <c r="D273" i="4"/>
  <c r="M286" i="4"/>
  <c r="M287" i="4"/>
  <c r="AD287" i="4" s="1"/>
  <c r="M289" i="4"/>
  <c r="M292" i="4"/>
  <c r="M294" i="4"/>
  <c r="M300" i="4"/>
  <c r="M301" i="4"/>
  <c r="M304" i="4"/>
  <c r="M323" i="4"/>
  <c r="AD323" i="4" s="1"/>
  <c r="M337" i="4"/>
  <c r="M343" i="4"/>
  <c r="AD343" i="4" s="1"/>
  <c r="M358" i="4"/>
  <c r="AD358" i="4" s="1"/>
  <c r="M8" i="4"/>
  <c r="M21" i="4"/>
  <c r="M28" i="4"/>
  <c r="M30" i="4"/>
  <c r="M31" i="4"/>
  <c r="M38" i="4"/>
  <c r="M39" i="4"/>
  <c r="M43" i="4"/>
  <c r="D43" i="4" s="1"/>
  <c r="M61" i="4"/>
  <c r="M68" i="4"/>
  <c r="AD68" i="4" s="1"/>
  <c r="Y68" i="4"/>
  <c r="M79" i="4"/>
  <c r="AD79" i="4" s="1"/>
  <c r="M102" i="4"/>
  <c r="AD102" i="4" s="1"/>
  <c r="Y102" i="4"/>
  <c r="M104" i="4"/>
  <c r="AD104" i="4" s="1"/>
  <c r="M109" i="4"/>
  <c r="AD109" i="4" s="1"/>
  <c r="Y109" i="4"/>
  <c r="M117" i="4"/>
  <c r="AD117" i="4" s="1"/>
  <c r="Y117" i="4"/>
  <c r="M125" i="4"/>
  <c r="AD125" i="4" s="1"/>
  <c r="Y125" i="4"/>
  <c r="M135" i="4"/>
  <c r="AD135" i="4" s="1"/>
  <c r="Y135" i="4"/>
  <c r="M137" i="4"/>
  <c r="AD137" i="4" s="1"/>
  <c r="M138" i="4"/>
  <c r="AD138" i="4" s="1"/>
  <c r="Y138" i="4"/>
  <c r="M139" i="4"/>
  <c r="AD139" i="4" s="1"/>
  <c r="M151" i="4"/>
  <c r="AD151" i="4" s="1"/>
  <c r="Y151" i="4"/>
  <c r="M156" i="4"/>
  <c r="AD156" i="4" s="1"/>
  <c r="Y156" i="4"/>
  <c r="M160" i="4"/>
  <c r="AD160" i="4" s="1"/>
  <c r="M171" i="4"/>
  <c r="D177" i="4"/>
  <c r="M178" i="4"/>
  <c r="E180" i="4"/>
  <c r="M184" i="4"/>
  <c r="AD184" i="4" s="1"/>
  <c r="M191" i="4"/>
  <c r="AD191" i="4" s="1"/>
  <c r="D197" i="4"/>
  <c r="M198" i="4"/>
  <c r="AD198" i="4" s="1"/>
  <c r="M200" i="4"/>
  <c r="AD200" i="4" s="1"/>
  <c r="M201" i="4"/>
  <c r="E203" i="4"/>
  <c r="M213" i="4"/>
  <c r="M214" i="4"/>
  <c r="E215" i="4"/>
  <c r="M216" i="4"/>
  <c r="AD216" i="4" s="1"/>
  <c r="M219" i="4"/>
  <c r="D236" i="4"/>
  <c r="M255" i="4"/>
  <c r="AD255" i="4" s="1"/>
  <c r="M262" i="4"/>
  <c r="AD262" i="4" s="1"/>
  <c r="M298" i="4"/>
  <c r="M303" i="4"/>
  <c r="AD303" i="4" s="1"/>
  <c r="M306" i="4"/>
  <c r="M310" i="4"/>
  <c r="D320" i="4"/>
  <c r="M328" i="4"/>
  <c r="AD328" i="4" s="1"/>
  <c r="M330" i="4"/>
  <c r="AD330" i="4" s="1"/>
  <c r="M331" i="4"/>
  <c r="D342" i="4"/>
  <c r="M345" i="4"/>
  <c r="AD345" i="4" s="1"/>
  <c r="Y345" i="4"/>
  <c r="M352" i="4"/>
  <c r="AD352" i="4" s="1"/>
  <c r="M363" i="4"/>
  <c r="AD363" i="4" s="1"/>
  <c r="M367" i="4"/>
  <c r="AD367" i="4" s="1"/>
  <c r="Y367" i="4"/>
  <c r="M368" i="4"/>
  <c r="AD368" i="4" s="1"/>
  <c r="M372" i="4"/>
  <c r="AD372" i="4" s="1"/>
  <c r="Y372" i="4"/>
  <c r="M32" i="4"/>
  <c r="M12" i="4"/>
  <c r="M25" i="4"/>
  <c r="M46" i="4"/>
  <c r="M50" i="4"/>
  <c r="M67" i="4"/>
  <c r="AD67" i="4" s="1"/>
  <c r="M74" i="4"/>
  <c r="AD74" i="4" s="1"/>
  <c r="M85" i="4"/>
  <c r="AD85" i="4" s="1"/>
  <c r="M94" i="4"/>
  <c r="AD94" i="4" s="1"/>
  <c r="Y94" i="4"/>
  <c r="M100" i="4"/>
  <c r="AD100" i="4" s="1"/>
  <c r="Y100" i="4"/>
  <c r="M115" i="4"/>
  <c r="AD115" i="4" s="1"/>
  <c r="M127" i="4"/>
  <c r="AD127" i="4" s="1"/>
  <c r="Y127" i="4"/>
  <c r="M128" i="4"/>
  <c r="AD128" i="4" s="1"/>
  <c r="M147" i="4"/>
  <c r="AD147" i="4" s="1"/>
  <c r="M149" i="4"/>
  <c r="AD149" i="4" s="1"/>
  <c r="Y149" i="4"/>
  <c r="M159" i="4"/>
  <c r="AD159" i="4" s="1"/>
  <c r="Y159" i="4"/>
  <c r="M164" i="4"/>
  <c r="AD164" i="4" s="1"/>
  <c r="Y164" i="4"/>
  <c r="M168" i="4"/>
  <c r="AD168" i="4" s="1"/>
  <c r="M179" i="4"/>
  <c r="M186" i="4"/>
  <c r="E193" i="4"/>
  <c r="D209" i="4"/>
  <c r="M227" i="4"/>
  <c r="M229" i="4"/>
  <c r="AD229" i="4" s="1"/>
  <c r="M237" i="4"/>
  <c r="AD237" i="4" s="1"/>
  <c r="M240" i="4"/>
  <c r="M242" i="4"/>
  <c r="M244" i="4"/>
  <c r="AD244" i="4" s="1"/>
  <c r="M245" i="4"/>
  <c r="M251" i="4"/>
  <c r="M254" i="4"/>
  <c r="M269" i="4"/>
  <c r="AD269" i="4" s="1"/>
  <c r="M279" i="4"/>
  <c r="M280" i="4"/>
  <c r="M293" i="4"/>
  <c r="AD293" i="4" s="1"/>
  <c r="M295" i="4"/>
  <c r="AD295" i="4" s="1"/>
  <c r="M296" i="4"/>
  <c r="M317" i="4"/>
  <c r="AD317" i="4" s="1"/>
  <c r="M325" i="4"/>
  <c r="D333" i="4"/>
  <c r="M335" i="4"/>
  <c r="M340" i="4"/>
  <c r="AD340" i="4" s="1"/>
  <c r="M351" i="4"/>
  <c r="AD351" i="4" s="1"/>
  <c r="Y351" i="4"/>
  <c r="M356" i="4"/>
  <c r="AD356" i="4" s="1"/>
  <c r="Y356" i="4"/>
  <c r="M361" i="4"/>
  <c r="AD361" i="4" s="1"/>
  <c r="Y361" i="4"/>
  <c r="M366" i="4"/>
  <c r="AD366" i="4" s="1"/>
  <c r="M10" i="4"/>
  <c r="M18" i="4"/>
  <c r="M22" i="4"/>
  <c r="M24" i="4"/>
  <c r="M33" i="4"/>
  <c r="D34" i="4"/>
  <c r="M44" i="4"/>
  <c r="M52" i="4"/>
  <c r="AD52" i="4" s="1"/>
  <c r="M54" i="4"/>
  <c r="M81" i="4"/>
  <c r="AD81" i="4" s="1"/>
  <c r="M83" i="4"/>
  <c r="AD83" i="4" s="1"/>
  <c r="Y83" i="4"/>
  <c r="M88" i="4"/>
  <c r="AD88" i="4" s="1"/>
  <c r="M95" i="4"/>
  <c r="AD95" i="4" s="1"/>
  <c r="Y95" i="4"/>
  <c r="M107" i="4"/>
  <c r="AD107" i="4" s="1"/>
  <c r="M110" i="4"/>
  <c r="AD110" i="4" s="1"/>
  <c r="M121" i="4"/>
  <c r="AD121" i="4" s="1"/>
  <c r="M126" i="4"/>
  <c r="AD126" i="4" s="1"/>
  <c r="M133" i="4"/>
  <c r="AD133" i="4" s="1"/>
  <c r="Y133" i="4"/>
  <c r="H142" i="4"/>
  <c r="M153" i="4"/>
  <c r="AD153" i="4" s="1"/>
  <c r="M154" i="4"/>
  <c r="AD154" i="4" s="1"/>
  <c r="Y154" i="4"/>
  <c r="M157" i="4"/>
  <c r="AD157" i="4" s="1"/>
  <c r="Y157" i="4"/>
  <c r="M167" i="4"/>
  <c r="AD167" i="4" s="1"/>
  <c r="M169" i="4"/>
  <c r="M176" i="4"/>
  <c r="AD176" i="4" s="1"/>
  <c r="M181" i="4"/>
  <c r="E190" i="4"/>
  <c r="H190" i="4" s="1"/>
  <c r="E223" i="4"/>
  <c r="M224" i="4"/>
  <c r="AD224" i="4" s="1"/>
  <c r="M228" i="4"/>
  <c r="M235" i="4"/>
  <c r="M238" i="4"/>
  <c r="M239" i="4"/>
  <c r="AD239" i="4" s="1"/>
  <c r="M246" i="4"/>
  <c r="M259" i="4"/>
  <c r="AD259" i="4" s="1"/>
  <c r="M263" i="4"/>
  <c r="D264" i="4"/>
  <c r="D283" i="4"/>
  <c r="M284" i="4"/>
  <c r="M299" i="4"/>
  <c r="M305" i="4"/>
  <c r="AD305" i="4" s="1"/>
  <c r="D313" i="4"/>
  <c r="M315" i="4"/>
  <c r="AD315" i="4" s="1"/>
  <c r="M324" i="4"/>
  <c r="AD324" i="4" s="1"/>
  <c r="M336" i="4"/>
  <c r="AD336" i="4" s="1"/>
  <c r="M344" i="4"/>
  <c r="AD344" i="4" s="1"/>
  <c r="M347" i="4"/>
  <c r="AD347" i="4" s="1"/>
  <c r="M357" i="4"/>
  <c r="AD357" i="4" s="1"/>
  <c r="H362" i="4"/>
  <c r="M370" i="4"/>
  <c r="AD370" i="4" s="1"/>
  <c r="Y370" i="4"/>
  <c r="M373" i="4"/>
  <c r="AD373" i="4" s="1"/>
  <c r="Y373" i="4"/>
  <c r="F96" i="4"/>
  <c r="J100" i="4"/>
  <c r="J124" i="4"/>
  <c r="I131" i="4"/>
  <c r="F98" i="4"/>
  <c r="K108" i="4"/>
  <c r="F122" i="4"/>
  <c r="H130" i="4"/>
  <c r="F139" i="4"/>
  <c r="H126" i="4"/>
  <c r="F104" i="4"/>
  <c r="J140" i="4"/>
  <c r="H98" i="4"/>
  <c r="K104" i="4"/>
  <c r="H122" i="4"/>
  <c r="J136" i="4"/>
  <c r="K140" i="4"/>
  <c r="F95" i="4"/>
  <c r="I95" i="4"/>
  <c r="D50" i="4"/>
  <c r="D22" i="4"/>
  <c r="E14" i="4"/>
  <c r="D14" i="4"/>
  <c r="D42" i="4"/>
  <c r="D9" i="4"/>
  <c r="X10" i="4"/>
  <c r="X11" i="4"/>
  <c r="X12" i="4"/>
  <c r="X15" i="4"/>
  <c r="D17" i="4"/>
  <c r="X18" i="4"/>
  <c r="D20" i="4"/>
  <c r="X21" i="4"/>
  <c r="D25" i="4"/>
  <c r="X37" i="4"/>
  <c r="G55" i="4"/>
  <c r="X55" i="4"/>
  <c r="E55" i="4"/>
  <c r="D55" i="4"/>
  <c r="C374" i="4"/>
  <c r="C375" i="4" s="1"/>
  <c r="I386" i="4" s="1"/>
  <c r="D10" i="4"/>
  <c r="D18" i="4"/>
  <c r="P19" i="4"/>
  <c r="X23" i="4"/>
  <c r="G31" i="4"/>
  <c r="D31" i="4"/>
  <c r="X35" i="4"/>
  <c r="P36" i="4"/>
  <c r="I37" i="4"/>
  <c r="I41" i="4"/>
  <c r="X41" i="4"/>
  <c r="E41" i="4"/>
  <c r="H41" i="4" s="1"/>
  <c r="P52" i="4"/>
  <c r="F8" i="4"/>
  <c r="D13" i="4"/>
  <c r="D15" i="4"/>
  <c r="F16" i="4"/>
  <c r="X20" i="4"/>
  <c r="E20" i="4"/>
  <c r="G27" i="4"/>
  <c r="D27" i="4"/>
  <c r="X40" i="4"/>
  <c r="G51" i="4"/>
  <c r="X51" i="4"/>
  <c r="E51" i="4"/>
  <c r="D51" i="4"/>
  <c r="E62" i="4"/>
  <c r="F27" i="4"/>
  <c r="F11" i="4"/>
  <c r="F24" i="4"/>
  <c r="X29" i="4"/>
  <c r="X31" i="4"/>
  <c r="G40" i="4"/>
  <c r="G43" i="4"/>
  <c r="G47" i="4"/>
  <c r="X47" i="4"/>
  <c r="E47" i="4"/>
  <c r="D47" i="4"/>
  <c r="I56" i="4"/>
  <c r="P60" i="4"/>
  <c r="F12" i="4"/>
  <c r="F15" i="4"/>
  <c r="D19" i="4"/>
  <c r="X27" i="4"/>
  <c r="P28" i="4"/>
  <c r="I29" i="4"/>
  <c r="I33" i="4"/>
  <c r="X33" i="4"/>
  <c r="E33" i="4"/>
  <c r="X36" i="4"/>
  <c r="E36" i="4"/>
  <c r="D36" i="4"/>
  <c r="P44" i="4"/>
  <c r="D8" i="4"/>
  <c r="X8" i="4"/>
  <c r="I9" i="4"/>
  <c r="F10" i="4"/>
  <c r="G10" i="4"/>
  <c r="X13" i="4"/>
  <c r="F13" i="4"/>
  <c r="X16" i="4"/>
  <c r="I17" i="4"/>
  <c r="F18" i="4"/>
  <c r="G18" i="4"/>
  <c r="X24" i="4"/>
  <c r="I25" i="4"/>
  <c r="X32" i="4"/>
  <c r="I52" i="4"/>
  <c r="G59" i="4"/>
  <c r="F59" i="4"/>
  <c r="X59" i="4"/>
  <c r="E59" i="4"/>
  <c r="D59" i="4"/>
  <c r="H84" i="4"/>
  <c r="W84" i="4" s="1"/>
  <c r="D11" i="4"/>
  <c r="X19" i="4"/>
  <c r="G32" i="4"/>
  <c r="G39" i="4"/>
  <c r="I48" i="4"/>
  <c r="X9" i="4"/>
  <c r="X17" i="4"/>
  <c r="G23" i="4"/>
  <c r="D23" i="4"/>
  <c r="X25" i="4"/>
  <c r="X28" i="4"/>
  <c r="E28" i="4"/>
  <c r="G35" i="4"/>
  <c r="D35" i="4"/>
  <c r="F44" i="4"/>
  <c r="X44" i="4"/>
  <c r="F21" i="4"/>
  <c r="G26" i="4"/>
  <c r="H26" i="4" s="1"/>
  <c r="F29" i="4"/>
  <c r="G34" i="4"/>
  <c r="F37" i="4"/>
  <c r="G42" i="4"/>
  <c r="F45" i="4"/>
  <c r="E48" i="4"/>
  <c r="X48" i="4"/>
  <c r="G50" i="4"/>
  <c r="F53" i="4"/>
  <c r="E56" i="4"/>
  <c r="X56" i="4"/>
  <c r="G58" i="4"/>
  <c r="H58" i="4" s="1"/>
  <c r="I60" i="4"/>
  <c r="F61" i="4"/>
  <c r="E64" i="4"/>
  <c r="H64" i="4" s="1"/>
  <c r="X64" i="4"/>
  <c r="J65" i="4"/>
  <c r="AC65" i="4" s="1"/>
  <c r="G66" i="4"/>
  <c r="H66" i="4" s="1"/>
  <c r="D67" i="4"/>
  <c r="AC67" i="4" s="1"/>
  <c r="E70" i="4"/>
  <c r="X70" i="4"/>
  <c r="J71" i="4"/>
  <c r="AC71" i="4" s="1"/>
  <c r="G72" i="4"/>
  <c r="H72" i="4" s="1"/>
  <c r="D73" i="4"/>
  <c r="AC73" i="4" s="1"/>
  <c r="I74" i="4"/>
  <c r="F75" i="4"/>
  <c r="E78" i="4"/>
  <c r="X78" i="4"/>
  <c r="J79" i="4"/>
  <c r="G80" i="4"/>
  <c r="H80" i="4" s="1"/>
  <c r="W80" i="4" s="1"/>
  <c r="D81" i="4"/>
  <c r="AC81" i="4" s="1"/>
  <c r="I82" i="4"/>
  <c r="F83" i="4"/>
  <c r="F86" i="4"/>
  <c r="E87" i="4"/>
  <c r="J89" i="4"/>
  <c r="AC89" i="4" s="1"/>
  <c r="F89" i="4"/>
  <c r="H89" i="4" s="1"/>
  <c r="F91" i="4"/>
  <c r="P96" i="4"/>
  <c r="J108" i="4"/>
  <c r="K112" i="4"/>
  <c r="K116" i="4"/>
  <c r="F119" i="4"/>
  <c r="K119" i="4"/>
  <c r="G119" i="4"/>
  <c r="D119" i="4"/>
  <c r="AC119" i="4" s="1"/>
  <c r="F123" i="4"/>
  <c r="G123" i="4"/>
  <c r="D123" i="4"/>
  <c r="AC123" i="4" s="1"/>
  <c r="K123" i="4"/>
  <c r="P132" i="4"/>
  <c r="F134" i="4"/>
  <c r="H134" i="4" s="1"/>
  <c r="D178" i="4"/>
  <c r="E67" i="4"/>
  <c r="W68" i="4"/>
  <c r="F70" i="4"/>
  <c r="E73" i="4"/>
  <c r="X73" i="4"/>
  <c r="W76" i="4"/>
  <c r="F78" i="4"/>
  <c r="E81" i="4"/>
  <c r="X81" i="4"/>
  <c r="I85" i="4"/>
  <c r="F87" i="4"/>
  <c r="D88" i="4"/>
  <c r="AC88" i="4" s="1"/>
  <c r="X88" i="4"/>
  <c r="F90" i="4"/>
  <c r="K90" i="4"/>
  <c r="G91" i="4"/>
  <c r="F99" i="4"/>
  <c r="G99" i="4"/>
  <c r="K99" i="4"/>
  <c r="F111" i="4"/>
  <c r="K111" i="4"/>
  <c r="G111" i="4"/>
  <c r="D111" i="4"/>
  <c r="F115" i="4"/>
  <c r="G115" i="4"/>
  <c r="D115" i="4"/>
  <c r="K115" i="4"/>
  <c r="I133" i="4"/>
  <c r="F133" i="4"/>
  <c r="H133" i="4" s="1"/>
  <c r="J133" i="4"/>
  <c r="F67" i="4"/>
  <c r="F73" i="4"/>
  <c r="F81" i="4"/>
  <c r="E88" i="4"/>
  <c r="X97" i="4"/>
  <c r="E97" i="4"/>
  <c r="F97" i="4"/>
  <c r="K103" i="4"/>
  <c r="G103" i="4"/>
  <c r="D103" i="4"/>
  <c r="G107" i="4"/>
  <c r="D107" i="4"/>
  <c r="K107" i="4"/>
  <c r="I125" i="4"/>
  <c r="F125" i="4"/>
  <c r="H125" i="4" s="1"/>
  <c r="J125" i="4"/>
  <c r="AC125" i="4" s="1"/>
  <c r="J129" i="4"/>
  <c r="I129" i="4"/>
  <c r="K133" i="4"/>
  <c r="J137" i="4"/>
  <c r="AC137" i="4" s="1"/>
  <c r="I137" i="4"/>
  <c r="J145" i="4"/>
  <c r="AC145" i="4" s="1"/>
  <c r="I145" i="4"/>
  <c r="I45" i="4"/>
  <c r="E49" i="4"/>
  <c r="H49" i="4" s="1"/>
  <c r="X49" i="4"/>
  <c r="D52" i="4"/>
  <c r="I53" i="4"/>
  <c r="E57" i="4"/>
  <c r="H57" i="4" s="1"/>
  <c r="X57" i="4"/>
  <c r="D60" i="4"/>
  <c r="I61" i="4"/>
  <c r="G67" i="4"/>
  <c r="K69" i="4"/>
  <c r="G73" i="4"/>
  <c r="D74" i="4"/>
  <c r="AC74" i="4" s="1"/>
  <c r="I75" i="4"/>
  <c r="K77" i="4"/>
  <c r="G81" i="4"/>
  <c r="D82" i="4"/>
  <c r="AC82" i="4" s="1"/>
  <c r="I83" i="4"/>
  <c r="F88" i="4"/>
  <c r="J91" i="4"/>
  <c r="AC91" i="4" s="1"/>
  <c r="H96" i="4"/>
  <c r="W96" i="4" s="1"/>
  <c r="K97" i="4"/>
  <c r="J99" i="4"/>
  <c r="J111" i="4"/>
  <c r="X111" i="4"/>
  <c r="P112" i="4"/>
  <c r="F114" i="4"/>
  <c r="H114" i="4" s="1"/>
  <c r="J115" i="4"/>
  <c r="X115" i="4"/>
  <c r="I117" i="4"/>
  <c r="F117" i="4"/>
  <c r="H117" i="4" s="1"/>
  <c r="J117" i="4"/>
  <c r="AC117" i="4" s="1"/>
  <c r="F118" i="4"/>
  <c r="H118" i="4" s="1"/>
  <c r="J121" i="4"/>
  <c r="AC121" i="4" s="1"/>
  <c r="I121" i="4"/>
  <c r="K125" i="4"/>
  <c r="F128" i="4"/>
  <c r="D132" i="4"/>
  <c r="AC132" i="4" s="1"/>
  <c r="X132" i="4"/>
  <c r="E132" i="4"/>
  <c r="K135" i="4"/>
  <c r="G135" i="4"/>
  <c r="F135" i="4"/>
  <c r="X135" i="4"/>
  <c r="D135" i="4"/>
  <c r="AC135" i="4" s="1"/>
  <c r="K137" i="4"/>
  <c r="K143" i="4"/>
  <c r="G143" i="4"/>
  <c r="F143" i="4"/>
  <c r="X143" i="4"/>
  <c r="E143" i="4"/>
  <c r="D143" i="4"/>
  <c r="AC143" i="4" s="1"/>
  <c r="P144" i="4"/>
  <c r="K145" i="4"/>
  <c r="H193" i="4"/>
  <c r="K193" i="4" s="1"/>
  <c r="X52" i="4"/>
  <c r="E60" i="4"/>
  <c r="X60" i="4"/>
  <c r="D63" i="4"/>
  <c r="I64" i="4"/>
  <c r="F65" i="4"/>
  <c r="H65" i="4" s="1"/>
  <c r="K66" i="4"/>
  <c r="D69" i="4"/>
  <c r="AC69" i="4" s="1"/>
  <c r="I70" i="4"/>
  <c r="F71" i="4"/>
  <c r="H71" i="4" s="1"/>
  <c r="K72" i="4"/>
  <c r="E74" i="4"/>
  <c r="X74" i="4"/>
  <c r="D77" i="4"/>
  <c r="AC77" i="4" s="1"/>
  <c r="I78" i="4"/>
  <c r="F79" i="4"/>
  <c r="H79" i="4" s="1"/>
  <c r="W79" i="4" s="1"/>
  <c r="E82" i="4"/>
  <c r="X82" i="4"/>
  <c r="I87" i="4"/>
  <c r="G88" i="4"/>
  <c r="X90" i="4"/>
  <c r="X91" i="4"/>
  <c r="P92" i="4"/>
  <c r="X99" i="4"/>
  <c r="P100" i="4"/>
  <c r="J103" i="4"/>
  <c r="X103" i="4"/>
  <c r="P104" i="4"/>
  <c r="F106" i="4"/>
  <c r="H106" i="4" s="1"/>
  <c r="J107" i="4"/>
  <c r="X107" i="4"/>
  <c r="I109" i="4"/>
  <c r="F109" i="4"/>
  <c r="H109" i="4" s="1"/>
  <c r="J109" i="4"/>
  <c r="AC109" i="4" s="1"/>
  <c r="F110" i="4"/>
  <c r="H110" i="4" s="1"/>
  <c r="J113" i="4"/>
  <c r="AC113" i="4" s="1"/>
  <c r="I113" i="4"/>
  <c r="F124" i="4"/>
  <c r="D124" i="4"/>
  <c r="AC124" i="4" s="1"/>
  <c r="X124" i="4"/>
  <c r="E124" i="4"/>
  <c r="G128" i="4"/>
  <c r="X128" i="4"/>
  <c r="E128" i="4"/>
  <c r="D128" i="4"/>
  <c r="AC128" i="4" s="1"/>
  <c r="G132" i="4"/>
  <c r="E135" i="4"/>
  <c r="E202" i="4"/>
  <c r="D202" i="4"/>
  <c r="E63" i="4"/>
  <c r="X63" i="4"/>
  <c r="E69" i="4"/>
  <c r="X69" i="4"/>
  <c r="E77" i="4"/>
  <c r="X77" i="4"/>
  <c r="D90" i="4"/>
  <c r="AC90" i="4" s="1"/>
  <c r="K95" i="4"/>
  <c r="G95" i="4"/>
  <c r="D95" i="4"/>
  <c r="AC95" i="4" s="1"/>
  <c r="I101" i="4"/>
  <c r="F101" i="4"/>
  <c r="H101" i="4" s="1"/>
  <c r="J101" i="4"/>
  <c r="AC101" i="4" s="1"/>
  <c r="F102" i="4"/>
  <c r="H102" i="4" s="1"/>
  <c r="J105" i="4"/>
  <c r="I105" i="4"/>
  <c r="F116" i="4"/>
  <c r="D116" i="4"/>
  <c r="X116" i="4"/>
  <c r="E116" i="4"/>
  <c r="G120" i="4"/>
  <c r="X120" i="4"/>
  <c r="E120" i="4"/>
  <c r="D120" i="4"/>
  <c r="AC120" i="4" s="1"/>
  <c r="G124" i="4"/>
  <c r="G139" i="4"/>
  <c r="I93" i="4"/>
  <c r="J93" i="4"/>
  <c r="AC93" i="4" s="1"/>
  <c r="F94" i="4"/>
  <c r="H94" i="4" s="1"/>
  <c r="J94" i="4"/>
  <c r="D108" i="4"/>
  <c r="AC108" i="4" s="1"/>
  <c r="X108" i="4"/>
  <c r="E108" i="4"/>
  <c r="X112" i="4"/>
  <c r="E112" i="4"/>
  <c r="D112" i="4"/>
  <c r="D222" i="4"/>
  <c r="E222" i="4"/>
  <c r="E21" i="4"/>
  <c r="E29" i="4"/>
  <c r="E37" i="4"/>
  <c r="E45" i="4"/>
  <c r="E53" i="4"/>
  <c r="E61" i="4"/>
  <c r="E75" i="4"/>
  <c r="H75" i="4" s="1"/>
  <c r="W75" i="4" s="1"/>
  <c r="E83" i="4"/>
  <c r="H83" i="4" s="1"/>
  <c r="G85" i="4"/>
  <c r="H85" i="4" s="1"/>
  <c r="W85" i="4" s="1"/>
  <c r="E86" i="4"/>
  <c r="X87" i="4"/>
  <c r="G90" i="4"/>
  <c r="E91" i="4"/>
  <c r="H91" i="4" s="1"/>
  <c r="G92" i="4"/>
  <c r="D92" i="4"/>
  <c r="AC92" i="4" s="1"/>
  <c r="X92" i="4"/>
  <c r="E92" i="4"/>
  <c r="K93" i="4"/>
  <c r="X95" i="4"/>
  <c r="D97" i="4"/>
  <c r="AC97" i="4" s="1"/>
  <c r="D99" i="4"/>
  <c r="AC99" i="4" s="1"/>
  <c r="G100" i="4"/>
  <c r="D100" i="4"/>
  <c r="AC100" i="4" s="1"/>
  <c r="X100" i="4"/>
  <c r="E100" i="4"/>
  <c r="G104" i="4"/>
  <c r="X104" i="4"/>
  <c r="E104" i="4"/>
  <c r="D104" i="4"/>
  <c r="AC104" i="4" s="1"/>
  <c r="G108" i="4"/>
  <c r="J112" i="4"/>
  <c r="J116" i="4"/>
  <c r="E119" i="4"/>
  <c r="K120" i="4"/>
  <c r="E123" i="4"/>
  <c r="K124" i="4"/>
  <c r="F127" i="4"/>
  <c r="K127" i="4"/>
  <c r="G127" i="4"/>
  <c r="D127" i="4"/>
  <c r="AC127" i="4" s="1"/>
  <c r="F131" i="4"/>
  <c r="G131" i="4"/>
  <c r="D131" i="4"/>
  <c r="K131" i="4"/>
  <c r="G136" i="4"/>
  <c r="D140" i="4"/>
  <c r="AC140" i="4" s="1"/>
  <c r="G140" i="4"/>
  <c r="F140" i="4"/>
  <c r="X140" i="4"/>
  <c r="E140" i="4"/>
  <c r="G144" i="4"/>
  <c r="E170" i="4"/>
  <c r="D170" i="4"/>
  <c r="K98" i="4"/>
  <c r="W98" i="4" s="1"/>
  <c r="F105" i="4"/>
  <c r="K106" i="4"/>
  <c r="F113" i="4"/>
  <c r="K114" i="4"/>
  <c r="F121" i="4"/>
  <c r="K122" i="4"/>
  <c r="F129" i="4"/>
  <c r="K130" i="4"/>
  <c r="W130" i="4" s="1"/>
  <c r="F137" i="4"/>
  <c r="K138" i="4"/>
  <c r="J141" i="4"/>
  <c r="F145" i="4"/>
  <c r="K146" i="4"/>
  <c r="E148" i="4"/>
  <c r="X148" i="4"/>
  <c r="J149" i="4"/>
  <c r="D151" i="4"/>
  <c r="AC151" i="4" s="1"/>
  <c r="F153" i="4"/>
  <c r="K154" i="4"/>
  <c r="W154" i="4" s="1"/>
  <c r="E156" i="4"/>
  <c r="X156" i="4"/>
  <c r="J157" i="4"/>
  <c r="AC157" i="4" s="1"/>
  <c r="D159" i="4"/>
  <c r="AC159" i="4" s="1"/>
  <c r="F161" i="4"/>
  <c r="K162" i="4"/>
  <c r="E164" i="4"/>
  <c r="X164" i="4"/>
  <c r="J165" i="4"/>
  <c r="AC165" i="4" s="1"/>
  <c r="D167" i="4"/>
  <c r="F169" i="4"/>
  <c r="E172" i="4"/>
  <c r="X172" i="4"/>
  <c r="D175" i="4"/>
  <c r="F177" i="4"/>
  <c r="F180" i="4"/>
  <c r="H180" i="4" s="1"/>
  <c r="D194" i="4"/>
  <c r="G195" i="4"/>
  <c r="D195" i="4"/>
  <c r="P200" i="4"/>
  <c r="D208" i="4"/>
  <c r="X208" i="4"/>
  <c r="E208" i="4"/>
  <c r="E214" i="4"/>
  <c r="X221" i="4"/>
  <c r="F148" i="4"/>
  <c r="E151" i="4"/>
  <c r="X151" i="4"/>
  <c r="F156" i="4"/>
  <c r="E159" i="4"/>
  <c r="X159" i="4"/>
  <c r="F164" i="4"/>
  <c r="E167" i="4"/>
  <c r="X167" i="4"/>
  <c r="F172" i="4"/>
  <c r="E175" i="4"/>
  <c r="X175" i="4"/>
  <c r="D183" i="4"/>
  <c r="E186" i="4"/>
  <c r="E187" i="4"/>
  <c r="D188" i="4"/>
  <c r="D189" i="4"/>
  <c r="D191" i="4"/>
  <c r="G215" i="4"/>
  <c r="D215" i="4"/>
  <c r="I221" i="4"/>
  <c r="D237" i="4"/>
  <c r="E237" i="4"/>
  <c r="K136" i="4"/>
  <c r="K144" i="4"/>
  <c r="G148" i="4"/>
  <c r="F151" i="4"/>
  <c r="K152" i="4"/>
  <c r="G156" i="4"/>
  <c r="F159" i="4"/>
  <c r="K160" i="4"/>
  <c r="G164" i="4"/>
  <c r="F167" i="4"/>
  <c r="G172" i="4"/>
  <c r="D173" i="4"/>
  <c r="F175" i="4"/>
  <c r="E183" i="4"/>
  <c r="F187" i="4"/>
  <c r="E188" i="4"/>
  <c r="E191" i="4"/>
  <c r="I197" i="4"/>
  <c r="I201" i="4"/>
  <c r="X201" i="4"/>
  <c r="E201" i="4"/>
  <c r="X204" i="4"/>
  <c r="E204" i="4"/>
  <c r="D204" i="4"/>
  <c r="D206" i="4"/>
  <c r="G211" i="4"/>
  <c r="D211" i="4"/>
  <c r="J102" i="4"/>
  <c r="J110" i="4"/>
  <c r="J118" i="4"/>
  <c r="AC118" i="4" s="1"/>
  <c r="J126" i="4"/>
  <c r="W126" i="4" s="1"/>
  <c r="J134" i="4"/>
  <c r="W134" i="4" s="1"/>
  <c r="D136" i="4"/>
  <c r="AC136" i="4" s="1"/>
  <c r="K139" i="4"/>
  <c r="E141" i="4"/>
  <c r="J142" i="4"/>
  <c r="W142" i="4" s="1"/>
  <c r="D144" i="4"/>
  <c r="AC144" i="4" s="1"/>
  <c r="K147" i="4"/>
  <c r="E149" i="4"/>
  <c r="J150" i="4"/>
  <c r="W150" i="4" s="1"/>
  <c r="G151" i="4"/>
  <c r="D152" i="4"/>
  <c r="AC152" i="4" s="1"/>
  <c r="I153" i="4"/>
  <c r="K155" i="4"/>
  <c r="E157" i="4"/>
  <c r="J158" i="4"/>
  <c r="W158" i="4" s="1"/>
  <c r="G159" i="4"/>
  <c r="D160" i="4"/>
  <c r="AC160" i="4" s="1"/>
  <c r="I161" i="4"/>
  <c r="K163" i="4"/>
  <c r="E165" i="4"/>
  <c r="G167" i="4"/>
  <c r="D168" i="4"/>
  <c r="I169" i="4"/>
  <c r="E173" i="4"/>
  <c r="G175" i="4"/>
  <c r="D176" i="4"/>
  <c r="I177" i="4"/>
  <c r="I181" i="4"/>
  <c r="X181" i="4"/>
  <c r="E181" i="4"/>
  <c r="F183" i="4"/>
  <c r="I186" i="4"/>
  <c r="F188" i="4"/>
  <c r="F191" i="4"/>
  <c r="D200" i="4"/>
  <c r="X200" i="4"/>
  <c r="E200" i="4"/>
  <c r="X213" i="4"/>
  <c r="X215" i="4"/>
  <c r="E136" i="4"/>
  <c r="D139" i="4"/>
  <c r="AC139" i="4" s="1"/>
  <c r="F141" i="4"/>
  <c r="E144" i="4"/>
  <c r="D147" i="4"/>
  <c r="F149" i="4"/>
  <c r="E152" i="4"/>
  <c r="D155" i="4"/>
  <c r="F157" i="4"/>
  <c r="E160" i="4"/>
  <c r="D163" i="4"/>
  <c r="F165" i="4"/>
  <c r="E168" i="4"/>
  <c r="D171" i="4"/>
  <c r="E176" i="4"/>
  <c r="D179" i="4"/>
  <c r="X179" i="4"/>
  <c r="I183" i="4"/>
  <c r="D184" i="4"/>
  <c r="X184" i="4"/>
  <c r="E184" i="4"/>
  <c r="I185" i="4"/>
  <c r="F186" i="4"/>
  <c r="G186" i="4"/>
  <c r="X189" i="4"/>
  <c r="E189" i="4"/>
  <c r="F189" i="4"/>
  <c r="D192" i="4"/>
  <c r="X192" i="4"/>
  <c r="E192" i="4"/>
  <c r="I193" i="4"/>
  <c r="J193" i="4"/>
  <c r="Y193" i="4" s="1"/>
  <c r="G207" i="4"/>
  <c r="D207" i="4"/>
  <c r="X211" i="4"/>
  <c r="P212" i="4"/>
  <c r="I213" i="4"/>
  <c r="I217" i="4"/>
  <c r="X217" i="4"/>
  <c r="E217" i="4"/>
  <c r="X220" i="4"/>
  <c r="E220" i="4"/>
  <c r="D220" i="4"/>
  <c r="G223" i="4"/>
  <c r="D223" i="4"/>
  <c r="P224" i="4"/>
  <c r="D187" i="4"/>
  <c r="X196" i="4"/>
  <c r="E196" i="4"/>
  <c r="D196" i="4"/>
  <c r="G203" i="4"/>
  <c r="D203" i="4"/>
  <c r="P208" i="4"/>
  <c r="D216" i="4"/>
  <c r="X216" i="4"/>
  <c r="E216" i="4"/>
  <c r="E226" i="4"/>
  <c r="D226" i="4"/>
  <c r="E249" i="4"/>
  <c r="D249" i="4"/>
  <c r="G152" i="4"/>
  <c r="K156" i="4"/>
  <c r="G160" i="4"/>
  <c r="K164" i="4"/>
  <c r="E105" i="4"/>
  <c r="H105" i="4" s="1"/>
  <c r="E113" i="4"/>
  <c r="E121" i="4"/>
  <c r="E129" i="4"/>
  <c r="E137" i="4"/>
  <c r="H137" i="4" s="1"/>
  <c r="E145" i="4"/>
  <c r="H145" i="4" s="1"/>
  <c r="E153" i="4"/>
  <c r="H153" i="4" s="1"/>
  <c r="W153" i="4" s="1"/>
  <c r="E161" i="4"/>
  <c r="H161" i="4" s="1"/>
  <c r="W161" i="4" s="1"/>
  <c r="E169" i="4"/>
  <c r="E177" i="4"/>
  <c r="H177" i="4" s="1"/>
  <c r="G179" i="4"/>
  <c r="X183" i="4"/>
  <c r="D185" i="4"/>
  <c r="X186" i="4"/>
  <c r="X187" i="4"/>
  <c r="X191" i="4"/>
  <c r="E195" i="4"/>
  <c r="G199" i="4"/>
  <c r="D199" i="4"/>
  <c r="X203" i="4"/>
  <c r="I205" i="4"/>
  <c r="I209" i="4"/>
  <c r="X209" i="4"/>
  <c r="E209" i="4"/>
  <c r="H209" i="4" s="1"/>
  <c r="J209" i="4" s="1"/>
  <c r="Y209" i="4" s="1"/>
  <c r="X212" i="4"/>
  <c r="E212" i="4"/>
  <c r="D212" i="4"/>
  <c r="G219" i="4"/>
  <c r="D219" i="4"/>
  <c r="D221" i="4"/>
  <c r="D224" i="4"/>
  <c r="E253" i="4"/>
  <c r="D253" i="4"/>
  <c r="G194" i="4"/>
  <c r="F197" i="4"/>
  <c r="G202" i="4"/>
  <c r="F205" i="4"/>
  <c r="G210" i="4"/>
  <c r="H210" i="4" s="1"/>
  <c r="F213" i="4"/>
  <c r="G218" i="4"/>
  <c r="H218" i="4" s="1"/>
  <c r="F221" i="4"/>
  <c r="E224" i="4"/>
  <c r="X224" i="4"/>
  <c r="G226" i="4"/>
  <c r="I228" i="4"/>
  <c r="X228" i="4"/>
  <c r="F230" i="4"/>
  <c r="E235" i="4"/>
  <c r="P235" i="4"/>
  <c r="D239" i="4"/>
  <c r="X239" i="4"/>
  <c r="E239" i="4"/>
  <c r="I240" i="4"/>
  <c r="X242" i="4"/>
  <c r="P243" i="4"/>
  <c r="P245" i="4"/>
  <c r="G262" i="4"/>
  <c r="D262" i="4"/>
  <c r="E265" i="4"/>
  <c r="P267" i="4"/>
  <c r="X268" i="4"/>
  <c r="I272" i="4"/>
  <c r="X272" i="4"/>
  <c r="E272" i="4"/>
  <c r="D272" i="4"/>
  <c r="G274" i="4"/>
  <c r="F274" i="4"/>
  <c r="X274" i="4"/>
  <c r="D274" i="4"/>
  <c r="F224" i="4"/>
  <c r="E227" i="4"/>
  <c r="X227" i="4"/>
  <c r="D232" i="4"/>
  <c r="X232" i="4"/>
  <c r="I246" i="4"/>
  <c r="G246" i="4"/>
  <c r="G258" i="4"/>
  <c r="D258" i="4"/>
  <c r="I268" i="4"/>
  <c r="D317" i="4"/>
  <c r="E317" i="4"/>
  <c r="G238" i="4"/>
  <c r="D238" i="4"/>
  <c r="G254" i="4"/>
  <c r="D254" i="4"/>
  <c r="E277" i="4"/>
  <c r="X277" i="4"/>
  <c r="D277" i="4"/>
  <c r="I277" i="4"/>
  <c r="E225" i="4"/>
  <c r="H225" i="4" s="1"/>
  <c r="X225" i="4"/>
  <c r="G227" i="4"/>
  <c r="D228" i="4"/>
  <c r="F232" i="4"/>
  <c r="D233" i="4"/>
  <c r="X233" i="4"/>
  <c r="X236" i="4"/>
  <c r="D240" i="4"/>
  <c r="P242" i="4"/>
  <c r="X243" i="4"/>
  <c r="E243" i="4"/>
  <c r="X246" i="4"/>
  <c r="G250" i="4"/>
  <c r="X258" i="4"/>
  <c r="I260" i="4"/>
  <c r="X267" i="4"/>
  <c r="D271" i="4"/>
  <c r="X271" i="4"/>
  <c r="E271" i="4"/>
  <c r="D229" i="4"/>
  <c r="X229" i="4"/>
  <c r="G232" i="4"/>
  <c r="E233" i="4"/>
  <c r="X238" i="4"/>
  <c r="D241" i="4"/>
  <c r="P251" i="4"/>
  <c r="X252" i="4"/>
  <c r="X254" i="4"/>
  <c r="P255" i="4"/>
  <c r="I264" i="4"/>
  <c r="X264" i="4"/>
  <c r="E264" i="4"/>
  <c r="H264" i="4" s="1"/>
  <c r="K264" i="4" s="1"/>
  <c r="E229" i="4"/>
  <c r="D234" i="4"/>
  <c r="X234" i="4"/>
  <c r="I252" i="4"/>
  <c r="X259" i="4"/>
  <c r="E259" i="4"/>
  <c r="D259" i="4"/>
  <c r="D263" i="4"/>
  <c r="X263" i="4"/>
  <c r="E285" i="4"/>
  <c r="D285" i="4"/>
  <c r="E234" i="4"/>
  <c r="D242" i="4"/>
  <c r="I256" i="4"/>
  <c r="X256" i="4"/>
  <c r="E256" i="4"/>
  <c r="H256" i="4" s="1"/>
  <c r="G259" i="4"/>
  <c r="D261" i="4"/>
  <c r="D268" i="4"/>
  <c r="G270" i="4"/>
  <c r="D270" i="4"/>
  <c r="E197" i="4"/>
  <c r="E205" i="4"/>
  <c r="E213" i="4"/>
  <c r="E221" i="4"/>
  <c r="E230" i="4"/>
  <c r="X231" i="4"/>
  <c r="F234" i="4"/>
  <c r="G239" i="4"/>
  <c r="F241" i="4"/>
  <c r="G241" i="4"/>
  <c r="D244" i="4"/>
  <c r="E246" i="4"/>
  <c r="D247" i="4"/>
  <c r="X247" i="4"/>
  <c r="E247" i="4"/>
  <c r="I248" i="4"/>
  <c r="X251" i="4"/>
  <c r="D255" i="4"/>
  <c r="X255" i="4"/>
  <c r="E255" i="4"/>
  <c r="E262" i="4"/>
  <c r="G266" i="4"/>
  <c r="D266" i="4"/>
  <c r="G249" i="4"/>
  <c r="G257" i="4"/>
  <c r="G265" i="4"/>
  <c r="G273" i="4"/>
  <c r="H273" i="4" s="1"/>
  <c r="D282" i="4"/>
  <c r="G302" i="4"/>
  <c r="D302" i="4"/>
  <c r="P307" i="4"/>
  <c r="I308" i="4"/>
  <c r="I312" i="4"/>
  <c r="X312" i="4"/>
  <c r="E312" i="4"/>
  <c r="X315" i="4"/>
  <c r="E315" i="4"/>
  <c r="D315" i="4"/>
  <c r="D319" i="4"/>
  <c r="E330" i="4"/>
  <c r="D330" i="4"/>
  <c r="D279" i="4"/>
  <c r="X279" i="4"/>
  <c r="I280" i="4"/>
  <c r="F281" i="4"/>
  <c r="G281" i="4"/>
  <c r="D287" i="4"/>
  <c r="X287" i="4"/>
  <c r="E287" i="4"/>
  <c r="I288" i="4"/>
  <c r="X288" i="4"/>
  <c r="X291" i="4"/>
  <c r="E291" i="4"/>
  <c r="D291" i="4"/>
  <c r="G298" i="4"/>
  <c r="D311" i="4"/>
  <c r="X311" i="4"/>
  <c r="E311" i="4"/>
  <c r="I319" i="4"/>
  <c r="G311" i="4"/>
  <c r="E275" i="4"/>
  <c r="X280" i="4"/>
  <c r="G286" i="4"/>
  <c r="D286" i="4"/>
  <c r="E290" i="4"/>
  <c r="G294" i="4"/>
  <c r="D294" i="4"/>
  <c r="X298" i="4"/>
  <c r="I300" i="4"/>
  <c r="I304" i="4"/>
  <c r="X304" i="4"/>
  <c r="X307" i="4"/>
  <c r="E307" i="4"/>
  <c r="D307" i="4"/>
  <c r="D309" i="4"/>
  <c r="G314" i="4"/>
  <c r="D314" i="4"/>
  <c r="H338" i="4"/>
  <c r="K338" i="4" s="1"/>
  <c r="F275" i="4"/>
  <c r="X278" i="4"/>
  <c r="X281" i="4"/>
  <c r="X284" i="4"/>
  <c r="D288" i="4"/>
  <c r="D289" i="4"/>
  <c r="G290" i="4"/>
  <c r="D290" i="4"/>
  <c r="P295" i="4"/>
  <c r="D303" i="4"/>
  <c r="X303" i="4"/>
  <c r="E303" i="4"/>
  <c r="D312" i="4"/>
  <c r="D278" i="4"/>
  <c r="E288" i="4"/>
  <c r="G310" i="4"/>
  <c r="E323" i="4"/>
  <c r="D323" i="4"/>
  <c r="E278" i="4"/>
  <c r="F279" i="4"/>
  <c r="E281" i="4"/>
  <c r="E282" i="4"/>
  <c r="X283" i="4"/>
  <c r="E283" i="4"/>
  <c r="I292" i="4"/>
  <c r="I296" i="4"/>
  <c r="X296" i="4"/>
  <c r="E296" i="4"/>
  <c r="X299" i="4"/>
  <c r="E299" i="4"/>
  <c r="D301" i="4"/>
  <c r="G306" i="4"/>
  <c r="D306" i="4"/>
  <c r="E236" i="4"/>
  <c r="H236" i="4" s="1"/>
  <c r="E244" i="4"/>
  <c r="E252" i="4"/>
  <c r="E268" i="4"/>
  <c r="X276" i="4"/>
  <c r="E276" i="4"/>
  <c r="F278" i="4"/>
  <c r="G279" i="4"/>
  <c r="F282" i="4"/>
  <c r="F287" i="4"/>
  <c r="D295" i="4"/>
  <c r="X295" i="4"/>
  <c r="E295" i="4"/>
  <c r="E302" i="4"/>
  <c r="D304" i="4"/>
  <c r="X308" i="4"/>
  <c r="X310" i="4"/>
  <c r="F315" i="4"/>
  <c r="F284" i="4"/>
  <c r="G289" i="4"/>
  <c r="F292" i="4"/>
  <c r="G297" i="4"/>
  <c r="H297" i="4" s="1"/>
  <c r="J297" i="4" s="1"/>
  <c r="Y297" i="4" s="1"/>
  <c r="F300" i="4"/>
  <c r="G305" i="4"/>
  <c r="F308" i="4"/>
  <c r="G313" i="4"/>
  <c r="H313" i="4" s="1"/>
  <c r="F316" i="4"/>
  <c r="E319" i="4"/>
  <c r="X319" i="4"/>
  <c r="X327" i="4"/>
  <c r="G339" i="4"/>
  <c r="D339" i="4"/>
  <c r="J343" i="4"/>
  <c r="X343" i="4"/>
  <c r="P344" i="4"/>
  <c r="J345" i="4"/>
  <c r="I345" i="4"/>
  <c r="K351" i="4"/>
  <c r="G351" i="4"/>
  <c r="F351" i="4"/>
  <c r="X351" i="4"/>
  <c r="E351" i="4"/>
  <c r="D351" i="4"/>
  <c r="G331" i="4"/>
  <c r="D334" i="4"/>
  <c r="G335" i="4"/>
  <c r="D335" i="4"/>
  <c r="D348" i="4"/>
  <c r="AC348" i="4" s="1"/>
  <c r="G348" i="4"/>
  <c r="X348" i="4"/>
  <c r="E348" i="4"/>
  <c r="E328" i="4"/>
  <c r="X329" i="4"/>
  <c r="E329" i="4"/>
  <c r="F329" i="4"/>
  <c r="W346" i="4"/>
  <c r="F348" i="4"/>
  <c r="I316" i="4"/>
  <c r="E325" i="4"/>
  <c r="D326" i="4"/>
  <c r="E327" i="4"/>
  <c r="X335" i="4"/>
  <c r="I337" i="4"/>
  <c r="I341" i="4"/>
  <c r="X341" i="4"/>
  <c r="E341" i="4"/>
  <c r="G344" i="4"/>
  <c r="X344" i="4"/>
  <c r="E344" i="4"/>
  <c r="D344" i="4"/>
  <c r="AC344" i="4" s="1"/>
  <c r="J348" i="4"/>
  <c r="H350" i="4"/>
  <c r="W350" i="4" s="1"/>
  <c r="J351" i="4"/>
  <c r="F352" i="4"/>
  <c r="D318" i="4"/>
  <c r="D328" i="4"/>
  <c r="X331" i="4"/>
  <c r="P332" i="4"/>
  <c r="D340" i="4"/>
  <c r="X340" i="4"/>
  <c r="E340" i="4"/>
  <c r="K348" i="4"/>
  <c r="E318" i="4"/>
  <c r="X318" i="4"/>
  <c r="G327" i="4"/>
  <c r="D327" i="4"/>
  <c r="I333" i="4"/>
  <c r="X333" i="4"/>
  <c r="E333" i="4"/>
  <c r="H333" i="4" s="1"/>
  <c r="X336" i="4"/>
  <c r="E336" i="4"/>
  <c r="D336" i="4"/>
  <c r="K343" i="4"/>
  <c r="G343" i="4"/>
  <c r="D343" i="4"/>
  <c r="J353" i="4"/>
  <c r="I353" i="4"/>
  <c r="E284" i="4"/>
  <c r="E300" i="4"/>
  <c r="E308" i="4"/>
  <c r="E316" i="4"/>
  <c r="X321" i="4"/>
  <c r="E321" i="4"/>
  <c r="F321" i="4"/>
  <c r="D324" i="4"/>
  <c r="X324" i="4"/>
  <c r="E324" i="4"/>
  <c r="I325" i="4"/>
  <c r="D331" i="4"/>
  <c r="D332" i="4"/>
  <c r="X332" i="4"/>
  <c r="E332" i="4"/>
  <c r="E339" i="4"/>
  <c r="D341" i="4"/>
  <c r="G326" i="4"/>
  <c r="G334" i="4"/>
  <c r="F337" i="4"/>
  <c r="G342" i="4"/>
  <c r="H342" i="4" s="1"/>
  <c r="F345" i="4"/>
  <c r="J349" i="4"/>
  <c r="G350" i="4"/>
  <c r="F353" i="4"/>
  <c r="E356" i="4"/>
  <c r="X356" i="4"/>
  <c r="J357" i="4"/>
  <c r="AC357" i="4" s="1"/>
  <c r="G358" i="4"/>
  <c r="H358" i="4" s="1"/>
  <c r="W358" i="4" s="1"/>
  <c r="D359" i="4"/>
  <c r="AC359" i="4" s="1"/>
  <c r="F361" i="4"/>
  <c r="E364" i="4"/>
  <c r="X364" i="4"/>
  <c r="J365" i="4"/>
  <c r="AC365" i="4" s="1"/>
  <c r="G366" i="4"/>
  <c r="H366" i="4" s="1"/>
  <c r="W366" i="4" s="1"/>
  <c r="D367" i="4"/>
  <c r="AC367" i="4" s="1"/>
  <c r="F369" i="4"/>
  <c r="E372" i="4"/>
  <c r="X372" i="4"/>
  <c r="J373" i="4"/>
  <c r="F356" i="4"/>
  <c r="E359" i="4"/>
  <c r="X359" i="4"/>
  <c r="W362" i="4"/>
  <c r="F364" i="4"/>
  <c r="W370" i="4"/>
  <c r="F372" i="4"/>
  <c r="K352" i="4"/>
  <c r="G356" i="4"/>
  <c r="F359" i="4"/>
  <c r="K360" i="4"/>
  <c r="G364" i="4"/>
  <c r="F367" i="4"/>
  <c r="K368" i="4"/>
  <c r="G372" i="4"/>
  <c r="K347" i="4"/>
  <c r="D352" i="4"/>
  <c r="AC352" i="4" s="1"/>
  <c r="K355" i="4"/>
  <c r="G359" i="4"/>
  <c r="D360" i="4"/>
  <c r="AC360" i="4" s="1"/>
  <c r="I361" i="4"/>
  <c r="K363" i="4"/>
  <c r="G367" i="4"/>
  <c r="D368" i="4"/>
  <c r="AC368" i="4" s="1"/>
  <c r="I369" i="4"/>
  <c r="K371" i="4"/>
  <c r="E373" i="4"/>
  <c r="D347" i="4"/>
  <c r="F349" i="4"/>
  <c r="H349" i="4" s="1"/>
  <c r="E352" i="4"/>
  <c r="D355" i="4"/>
  <c r="F357" i="4"/>
  <c r="H357" i="4" s="1"/>
  <c r="E360" i="4"/>
  <c r="D363" i="4"/>
  <c r="F365" i="4"/>
  <c r="H365" i="4" s="1"/>
  <c r="E368" i="4"/>
  <c r="X368" i="4"/>
  <c r="D371" i="4"/>
  <c r="F373" i="4"/>
  <c r="K356" i="4"/>
  <c r="G360" i="4"/>
  <c r="K364" i="4"/>
  <c r="K372" i="4"/>
  <c r="E337" i="4"/>
  <c r="E345" i="4"/>
  <c r="H345" i="4" s="1"/>
  <c r="E353" i="4"/>
  <c r="H353" i="4" s="1"/>
  <c r="E361" i="4"/>
  <c r="E369" i="4"/>
  <c r="H369" i="4" s="1"/>
  <c r="W369" i="4" s="1"/>
  <c r="H371" i="4" l="1"/>
  <c r="AC371" i="4"/>
  <c r="H303" i="4"/>
  <c r="K303" i="4" s="1"/>
  <c r="H265" i="4"/>
  <c r="H187" i="4"/>
  <c r="K187" i="4" s="1"/>
  <c r="H372" i="4"/>
  <c r="H356" i="4"/>
  <c r="AC351" i="4"/>
  <c r="H312" i="4"/>
  <c r="K312" i="4" s="1"/>
  <c r="H309" i="4"/>
  <c r="K309" i="4" s="1"/>
  <c r="H213" i="4"/>
  <c r="H113" i="4"/>
  <c r="H147" i="4"/>
  <c r="AC147" i="4"/>
  <c r="H149" i="4"/>
  <c r="H148" i="4"/>
  <c r="W148" i="4" s="1"/>
  <c r="W138" i="4"/>
  <c r="W83" i="4"/>
  <c r="AC116" i="4"/>
  <c r="E52" i="4"/>
  <c r="AC107" i="4"/>
  <c r="AC115" i="4"/>
  <c r="H87" i="4"/>
  <c r="W87" i="4" s="1"/>
  <c r="H78" i="4"/>
  <c r="W78" i="4" s="1"/>
  <c r="D16" i="4"/>
  <c r="D62" i="4"/>
  <c r="D40" i="4"/>
  <c r="E11" i="4"/>
  <c r="D299" i="4"/>
  <c r="AD299" i="4"/>
  <c r="E263" i="4"/>
  <c r="AD263" i="4"/>
  <c r="E238" i="4"/>
  <c r="AD238" i="4"/>
  <c r="D169" i="4"/>
  <c r="AD169" i="4"/>
  <c r="D54" i="4"/>
  <c r="AD54" i="4"/>
  <c r="D33" i="4"/>
  <c r="AD33" i="4"/>
  <c r="E10" i="4"/>
  <c r="AD10" i="4"/>
  <c r="E280" i="4"/>
  <c r="AD280" i="4"/>
  <c r="E251" i="4"/>
  <c r="AD251" i="4"/>
  <c r="E240" i="4"/>
  <c r="H240" i="4" s="1"/>
  <c r="AD240" i="4"/>
  <c r="AC209" i="4"/>
  <c r="D46" i="4"/>
  <c r="AD46" i="4"/>
  <c r="D214" i="4"/>
  <c r="AD214" i="4"/>
  <c r="E171" i="4"/>
  <c r="AD171" i="4"/>
  <c r="D61" i="4"/>
  <c r="AD61" i="4"/>
  <c r="E31" i="4"/>
  <c r="AD31" i="4"/>
  <c r="E8" i="4"/>
  <c r="M374" i="4"/>
  <c r="M375" i="4" s="1"/>
  <c r="AD8" i="4"/>
  <c r="E294" i="4"/>
  <c r="H294" i="4" s="1"/>
  <c r="AD294" i="4"/>
  <c r="E286" i="4"/>
  <c r="H286" i="4" s="1"/>
  <c r="AD286" i="4"/>
  <c r="E185" i="4"/>
  <c r="AD185" i="4"/>
  <c r="E15" i="4"/>
  <c r="AD15" i="4"/>
  <c r="D322" i="4"/>
  <c r="AD322" i="4"/>
  <c r="H182" i="4"/>
  <c r="D56" i="4"/>
  <c r="AD56" i="4"/>
  <c r="E260" i="4"/>
  <c r="AD260" i="4"/>
  <c r="E314" i="4"/>
  <c r="AD314" i="4"/>
  <c r="D205" i="4"/>
  <c r="H205" i="4" s="1"/>
  <c r="AD205" i="4"/>
  <c r="AC297" i="4"/>
  <c r="AC349" i="4"/>
  <c r="AC345" i="4"/>
  <c r="AC158" i="4"/>
  <c r="AC153" i="4"/>
  <c r="AC149" i="4"/>
  <c r="AC129" i="4"/>
  <c r="H343" i="4"/>
  <c r="AC343" i="4"/>
  <c r="H232" i="4"/>
  <c r="H219" i="4"/>
  <c r="J219" i="4" s="1"/>
  <c r="Y219" i="4" s="1"/>
  <c r="H155" i="4"/>
  <c r="AC155" i="4"/>
  <c r="W162" i="4"/>
  <c r="W146" i="4"/>
  <c r="H131" i="4"/>
  <c r="AC131" i="4"/>
  <c r="H17" i="4"/>
  <c r="K17" i="4" s="1"/>
  <c r="D284" i="4"/>
  <c r="AD284" i="4"/>
  <c r="D235" i="4"/>
  <c r="AD235" i="4"/>
  <c r="D24" i="4"/>
  <c r="AD24" i="4"/>
  <c r="E335" i="4"/>
  <c r="AD335" i="4"/>
  <c r="D296" i="4"/>
  <c r="AD296" i="4"/>
  <c r="E279" i="4"/>
  <c r="AD279" i="4"/>
  <c r="D245" i="4"/>
  <c r="AD245" i="4"/>
  <c r="E25" i="4"/>
  <c r="AD25" i="4"/>
  <c r="H320" i="4"/>
  <c r="E298" i="4"/>
  <c r="AD298" i="4"/>
  <c r="E219" i="4"/>
  <c r="AD219" i="4"/>
  <c r="D213" i="4"/>
  <c r="AD213" i="4"/>
  <c r="E43" i="4"/>
  <c r="AD43" i="4"/>
  <c r="D30" i="4"/>
  <c r="AD30" i="4"/>
  <c r="E304" i="4"/>
  <c r="AD304" i="4"/>
  <c r="E292" i="4"/>
  <c r="AD292" i="4"/>
  <c r="E257" i="4"/>
  <c r="AD257" i="4"/>
  <c r="D53" i="4"/>
  <c r="AD53" i="4"/>
  <c r="D316" i="4"/>
  <c r="AD316" i="4"/>
  <c r="D243" i="4"/>
  <c r="AD243" i="4"/>
  <c r="E199" i="4"/>
  <c r="AD199" i="4"/>
  <c r="E35" i="4"/>
  <c r="AD35" i="4"/>
  <c r="D329" i="4"/>
  <c r="AD329" i="4"/>
  <c r="D230" i="4"/>
  <c r="AD230" i="4"/>
  <c r="D37" i="4"/>
  <c r="AD37" i="4"/>
  <c r="D308" i="4"/>
  <c r="H308" i="4" s="1"/>
  <c r="AD308" i="4"/>
  <c r="D252" i="4"/>
  <c r="H252" i="4" s="1"/>
  <c r="AD252" i="4"/>
  <c r="H174" i="4"/>
  <c r="AC373" i="4"/>
  <c r="AC105" i="4"/>
  <c r="H296" i="4"/>
  <c r="K296" i="4" s="1"/>
  <c r="H243" i="4"/>
  <c r="H361" i="4"/>
  <c r="W361" i="4" s="1"/>
  <c r="H355" i="4"/>
  <c r="AC355" i="4"/>
  <c r="H373" i="4"/>
  <c r="J338" i="4"/>
  <c r="H334" i="4"/>
  <c r="J334" i="4" s="1"/>
  <c r="Y334" i="4" s="1"/>
  <c r="AC334" i="4"/>
  <c r="H314" i="4"/>
  <c r="J314" i="4" s="1"/>
  <c r="Y314" i="4" s="1"/>
  <c r="H230" i="4"/>
  <c r="K230" i="4" s="1"/>
  <c r="H197" i="4"/>
  <c r="H261" i="4"/>
  <c r="K261" i="4" s="1"/>
  <c r="H129" i="4"/>
  <c r="W129" i="4" s="1"/>
  <c r="H203" i="4"/>
  <c r="H171" i="4"/>
  <c r="H163" i="4"/>
  <c r="W163" i="4" s="1"/>
  <c r="AC163" i="4"/>
  <c r="H206" i="4"/>
  <c r="K206" i="4" s="1"/>
  <c r="H201" i="4"/>
  <c r="H156" i="4"/>
  <c r="H86" i="4"/>
  <c r="W86" i="4" s="1"/>
  <c r="H61" i="4"/>
  <c r="AC112" i="4"/>
  <c r="AC103" i="4"/>
  <c r="E16" i="4"/>
  <c r="E13" i="4"/>
  <c r="AC36" i="4"/>
  <c r="E40" i="4"/>
  <c r="H9" i="4"/>
  <c r="K9" i="4" s="1"/>
  <c r="AC9" i="4"/>
  <c r="D246" i="4"/>
  <c r="AD246" i="4"/>
  <c r="E228" i="4"/>
  <c r="AD228" i="4"/>
  <c r="D181" i="4"/>
  <c r="H181" i="4" s="1"/>
  <c r="AD181" i="4"/>
  <c r="E44" i="4"/>
  <c r="AD44" i="4"/>
  <c r="E22" i="4"/>
  <c r="H22" i="4" s="1"/>
  <c r="AD22" i="4"/>
  <c r="D186" i="4"/>
  <c r="AD186" i="4"/>
  <c r="E12" i="4"/>
  <c r="AD12" i="4"/>
  <c r="E331" i="4"/>
  <c r="AD331" i="4"/>
  <c r="E310" i="4"/>
  <c r="AD310" i="4"/>
  <c r="E178" i="4"/>
  <c r="AD178" i="4"/>
  <c r="E39" i="4"/>
  <c r="AD39" i="4"/>
  <c r="D28" i="4"/>
  <c r="H28" i="4" s="1"/>
  <c r="AD28" i="4"/>
  <c r="E301" i="4"/>
  <c r="H301" i="4" s="1"/>
  <c r="AD301" i="4"/>
  <c r="E289" i="4"/>
  <c r="H289" i="4" s="1"/>
  <c r="AD289" i="4"/>
  <c r="H166" i="4"/>
  <c r="E42" i="4"/>
  <c r="AD42" i="4"/>
  <c r="D276" i="4"/>
  <c r="H276" i="4" s="1"/>
  <c r="AD276" i="4"/>
  <c r="D29" i="4"/>
  <c r="H29" i="4" s="1"/>
  <c r="AD29" i="4"/>
  <c r="D281" i="4"/>
  <c r="AD281" i="4"/>
  <c r="E211" i="4"/>
  <c r="AD211" i="4"/>
  <c r="E23" i="4"/>
  <c r="AD23" i="4"/>
  <c r="D321" i="4"/>
  <c r="AD321" i="4"/>
  <c r="D275" i="4"/>
  <c r="H275" i="4" s="1"/>
  <c r="K275" i="4" s="1"/>
  <c r="AD275" i="4"/>
  <c r="D172" i="4"/>
  <c r="H172" i="4" s="1"/>
  <c r="AD172" i="4"/>
  <c r="H354" i="4"/>
  <c r="W354" i="4" s="1"/>
  <c r="AC150" i="4"/>
  <c r="AC133" i="4"/>
  <c r="AC142" i="4"/>
  <c r="AC134" i="4"/>
  <c r="AC102" i="4"/>
  <c r="AC94" i="4"/>
  <c r="H347" i="4"/>
  <c r="AC347" i="4"/>
  <c r="H363" i="4"/>
  <c r="AC363" i="4"/>
  <c r="H325" i="4"/>
  <c r="K325" i="4" s="1"/>
  <c r="H199" i="4"/>
  <c r="K199" i="4" s="1"/>
  <c r="H214" i="4"/>
  <c r="K214" i="4" s="1"/>
  <c r="H53" i="4"/>
  <c r="AC111" i="4"/>
  <c r="H70" i="4"/>
  <c r="W70" i="4" s="1"/>
  <c r="H19" i="4"/>
  <c r="K19" i="4" s="1"/>
  <c r="E18" i="4"/>
  <c r="AD18" i="4"/>
  <c r="D325" i="4"/>
  <c r="AD325" i="4"/>
  <c r="E254" i="4"/>
  <c r="AD254" i="4"/>
  <c r="E242" i="4"/>
  <c r="AD242" i="4"/>
  <c r="D227" i="4"/>
  <c r="AD227" i="4"/>
  <c r="E179" i="4"/>
  <c r="AD179" i="4"/>
  <c r="E50" i="4"/>
  <c r="AD50" i="4"/>
  <c r="D32" i="4"/>
  <c r="AD32" i="4"/>
  <c r="E306" i="4"/>
  <c r="H306" i="4" s="1"/>
  <c r="AD306" i="4"/>
  <c r="D201" i="4"/>
  <c r="AD201" i="4"/>
  <c r="E38" i="4"/>
  <c r="AD38" i="4"/>
  <c r="D21" i="4"/>
  <c r="H21" i="4" s="1"/>
  <c r="AD21" i="4"/>
  <c r="D337" i="4"/>
  <c r="H337" i="4" s="1"/>
  <c r="AD337" i="4"/>
  <c r="D300" i="4"/>
  <c r="H300" i="4" s="1"/>
  <c r="AD300" i="4"/>
  <c r="E270" i="4"/>
  <c r="AD270" i="4"/>
  <c r="E250" i="4"/>
  <c r="AD250" i="4"/>
  <c r="D217" i="4"/>
  <c r="H217" i="4" s="1"/>
  <c r="AD217" i="4"/>
  <c r="E267" i="4"/>
  <c r="AD267" i="4"/>
  <c r="D231" i="4"/>
  <c r="AD231" i="4"/>
  <c r="D45" i="4"/>
  <c r="H45" i="4" s="1"/>
  <c r="AD45" i="4"/>
  <c r="E266" i="4"/>
  <c r="AD266" i="4"/>
  <c r="D48" i="4"/>
  <c r="AD48" i="4"/>
  <c r="AC338" i="4"/>
  <c r="AC353" i="4"/>
  <c r="AC193" i="4"/>
  <c r="AC141" i="4"/>
  <c r="AC126" i="4"/>
  <c r="AC110" i="4"/>
  <c r="AC79" i="4"/>
  <c r="H34" i="4"/>
  <c r="K34" i="4" s="1"/>
  <c r="D39" i="4"/>
  <c r="D38" i="4"/>
  <c r="E32" i="4"/>
  <c r="E54" i="4"/>
  <c r="H54" i="4" s="1"/>
  <c r="W155" i="4"/>
  <c r="H329" i="4"/>
  <c r="J329" i="4" s="1"/>
  <c r="Y329" i="4" s="1"/>
  <c r="H92" i="4"/>
  <c r="W92" i="4" s="1"/>
  <c r="W353" i="4"/>
  <c r="D44" i="4"/>
  <c r="D12" i="4"/>
  <c r="J19" i="4"/>
  <c r="Y19" i="4" s="1"/>
  <c r="J9" i="4"/>
  <c r="Y9" i="4" s="1"/>
  <c r="J206" i="4"/>
  <c r="Y206" i="4" s="1"/>
  <c r="W145" i="4"/>
  <c r="W372" i="4"/>
  <c r="W113" i="4"/>
  <c r="W122" i="4"/>
  <c r="K334" i="4"/>
  <c r="H324" i="4"/>
  <c r="W105" i="4"/>
  <c r="W147" i="4"/>
  <c r="W91" i="4"/>
  <c r="W65" i="4"/>
  <c r="W349" i="4"/>
  <c r="H260" i="4"/>
  <c r="K260" i="4" s="1"/>
  <c r="H216" i="4"/>
  <c r="J216" i="4" s="1"/>
  <c r="Y216" i="4" s="1"/>
  <c r="W365" i="4"/>
  <c r="H295" i="4"/>
  <c r="K219" i="4"/>
  <c r="W137" i="4"/>
  <c r="W149" i="4"/>
  <c r="J17" i="4"/>
  <c r="Y17" i="4" s="1"/>
  <c r="E245" i="4"/>
  <c r="H245" i="4" s="1"/>
  <c r="H283" i="4"/>
  <c r="K283" i="4" s="1"/>
  <c r="D310" i="4"/>
  <c r="H310" i="4" s="1"/>
  <c r="D292" i="4"/>
  <c r="D298" i="4"/>
  <c r="D257" i="4"/>
  <c r="D280" i="4"/>
  <c r="D267" i="4"/>
  <c r="E231" i="4"/>
  <c r="H231" i="4" s="1"/>
  <c r="D251" i="4"/>
  <c r="D250" i="4"/>
  <c r="W345" i="4"/>
  <c r="W347" i="4"/>
  <c r="H304" i="4"/>
  <c r="H82" i="4"/>
  <c r="W82" i="4" s="1"/>
  <c r="W89" i="4"/>
  <c r="E30" i="4"/>
  <c r="H30" i="4" s="1"/>
  <c r="W338" i="4"/>
  <c r="H364" i="4"/>
  <c r="W364" i="4" s="1"/>
  <c r="H359" i="4"/>
  <c r="W359" i="4" s="1"/>
  <c r="W373" i="4"/>
  <c r="H208" i="4"/>
  <c r="W125" i="4"/>
  <c r="W133" i="4"/>
  <c r="E24" i="4"/>
  <c r="H176" i="4"/>
  <c r="J176" i="4" s="1"/>
  <c r="Y176" i="4" s="1"/>
  <c r="H97" i="4"/>
  <c r="W97" i="4" s="1"/>
  <c r="H56" i="4"/>
  <c r="K56" i="4" s="1"/>
  <c r="H164" i="4"/>
  <c r="H189" i="4"/>
  <c r="W355" i="4"/>
  <c r="W371" i="4"/>
  <c r="W71" i="4"/>
  <c r="H36" i="4"/>
  <c r="J36" i="4" s="1"/>
  <c r="Y36" i="4" s="1"/>
  <c r="H14" i="4"/>
  <c r="E46" i="4"/>
  <c r="H263" i="4"/>
  <c r="K263" i="4" s="1"/>
  <c r="H184" i="4"/>
  <c r="K184" i="4" s="1"/>
  <c r="H48" i="4"/>
  <c r="J48" i="4" s="1"/>
  <c r="K333" i="4"/>
  <c r="J333" i="4"/>
  <c r="AC333" i="4" s="1"/>
  <c r="J190" i="4"/>
  <c r="Y190" i="4" s="1"/>
  <c r="K190" i="4"/>
  <c r="H262" i="4"/>
  <c r="J262" i="4" s="1"/>
  <c r="Y262" i="4" s="1"/>
  <c r="H69" i="4"/>
  <c r="W69" i="4" s="1"/>
  <c r="H25" i="4"/>
  <c r="Y338" i="4"/>
  <c r="E322" i="4"/>
  <c r="H322" i="4" s="1"/>
  <c r="H284" i="4"/>
  <c r="J284" i="4" s="1"/>
  <c r="H259" i="4"/>
  <c r="J259" i="4" s="1"/>
  <c r="Y259" i="4" s="1"/>
  <c r="H272" i="4"/>
  <c r="H169" i="4"/>
  <c r="J169" i="4" s="1"/>
  <c r="Y169" i="4" s="1"/>
  <c r="W131" i="4"/>
  <c r="W93" i="4"/>
  <c r="W101" i="4"/>
  <c r="H62" i="4"/>
  <c r="J62" i="4" s="1"/>
  <c r="Y62" i="4" s="1"/>
  <c r="E293" i="4"/>
  <c r="D293" i="4"/>
  <c r="H332" i="4"/>
  <c r="K332" i="4" s="1"/>
  <c r="H288" i="4"/>
  <c r="K288" i="4" s="1"/>
  <c r="H242" i="4"/>
  <c r="J242" i="4" s="1"/>
  <c r="Y242" i="4" s="1"/>
  <c r="W156" i="4"/>
  <c r="E269" i="4"/>
  <c r="D269" i="4"/>
  <c r="D198" i="4"/>
  <c r="E198" i="4"/>
  <c r="E248" i="4"/>
  <c r="D248" i="4"/>
  <c r="H331" i="4"/>
  <c r="J331" i="4" s="1"/>
  <c r="Y331" i="4" s="1"/>
  <c r="H247" i="4"/>
  <c r="J187" i="4"/>
  <c r="Y187" i="4" s="1"/>
  <c r="H237" i="4"/>
  <c r="W66" i="4"/>
  <c r="H51" i="4"/>
  <c r="H31" i="4"/>
  <c r="H55" i="4"/>
  <c r="J55" i="4" s="1"/>
  <c r="Y55" i="4" s="1"/>
  <c r="E305" i="4"/>
  <c r="D305" i="4"/>
  <c r="W357" i="4"/>
  <c r="W356" i="4"/>
  <c r="W343" i="4"/>
  <c r="J296" i="4"/>
  <c r="Y296" i="4" s="1"/>
  <c r="H255" i="4"/>
  <c r="J255" i="4" s="1"/>
  <c r="Y255" i="4" s="1"/>
  <c r="H285" i="4"/>
  <c r="H277" i="4"/>
  <c r="H238" i="4"/>
  <c r="H220" i="4"/>
  <c r="J220" i="4" s="1"/>
  <c r="Y220" i="4" s="1"/>
  <c r="H319" i="4"/>
  <c r="K319" i="4" s="1"/>
  <c r="H244" i="4"/>
  <c r="K244" i="4" s="1"/>
  <c r="H233" i="4"/>
  <c r="K233" i="4" s="1"/>
  <c r="H185" i="4"/>
  <c r="H173" i="4"/>
  <c r="K173" i="4" s="1"/>
  <c r="H151" i="4"/>
  <c r="W151" i="4" s="1"/>
  <c r="H33" i="4"/>
  <c r="K33" i="4" s="1"/>
  <c r="H235" i="4"/>
  <c r="J235" i="4" s="1"/>
  <c r="Y235" i="4" s="1"/>
  <c r="W72" i="4"/>
  <c r="H35" i="4"/>
  <c r="W363" i="4"/>
  <c r="H336" i="4"/>
  <c r="J303" i="4"/>
  <c r="Y303" i="4" s="1"/>
  <c r="H290" i="4"/>
  <c r="J290" i="4" s="1"/>
  <c r="Y290" i="4" s="1"/>
  <c r="H228" i="4"/>
  <c r="W94" i="4"/>
  <c r="W109" i="4"/>
  <c r="H178" i="4"/>
  <c r="H140" i="4"/>
  <c r="W140" i="4" s="1"/>
  <c r="W114" i="4"/>
  <c r="H121" i="4"/>
  <c r="W121" i="4" s="1"/>
  <c r="W102" i="4"/>
  <c r="W118" i="4"/>
  <c r="W117" i="4"/>
  <c r="H116" i="4"/>
  <c r="W116" i="4" s="1"/>
  <c r="W106" i="4"/>
  <c r="W110" i="4"/>
  <c r="J313" i="4"/>
  <c r="AC313" i="4" s="1"/>
  <c r="K313" i="4"/>
  <c r="K256" i="4"/>
  <c r="J256" i="4"/>
  <c r="AC256" i="4" s="1"/>
  <c r="K265" i="4"/>
  <c r="J265" i="4"/>
  <c r="AC265" i="4" s="1"/>
  <c r="J260" i="4"/>
  <c r="Y260" i="4" s="1"/>
  <c r="J342" i="4"/>
  <c r="AC342" i="4" s="1"/>
  <c r="K342" i="4"/>
  <c r="J273" i="4"/>
  <c r="Y273" i="4" s="1"/>
  <c r="K273" i="4"/>
  <c r="W334" i="4"/>
  <c r="H318" i="4"/>
  <c r="H281" i="4"/>
  <c r="H315" i="4"/>
  <c r="H302" i="4"/>
  <c r="J213" i="4"/>
  <c r="Y213" i="4" s="1"/>
  <c r="K213" i="4"/>
  <c r="H249" i="4"/>
  <c r="K201" i="4"/>
  <c r="J201" i="4"/>
  <c r="Y201" i="4" s="1"/>
  <c r="H186" i="4"/>
  <c r="J57" i="4"/>
  <c r="AC57" i="4" s="1"/>
  <c r="K57" i="4"/>
  <c r="H327" i="4"/>
  <c r="J309" i="4"/>
  <c r="Y309" i="4" s="1"/>
  <c r="J261" i="4"/>
  <c r="Y261" i="4" s="1"/>
  <c r="J171" i="4"/>
  <c r="AC171" i="4" s="1"/>
  <c r="K171" i="4"/>
  <c r="J34" i="4"/>
  <c r="Y34" i="4" s="1"/>
  <c r="H368" i="4"/>
  <c r="W368" i="4" s="1"/>
  <c r="H316" i="4"/>
  <c r="H279" i="4"/>
  <c r="K197" i="4"/>
  <c r="J197" i="4"/>
  <c r="Y197" i="4" s="1"/>
  <c r="K243" i="4"/>
  <c r="J243" i="4"/>
  <c r="Y243" i="4" s="1"/>
  <c r="J184" i="4"/>
  <c r="Y184" i="4" s="1"/>
  <c r="G374" i="4"/>
  <c r="G375" i="4" s="1"/>
  <c r="I383" i="4" s="1"/>
  <c r="H352" i="4"/>
  <c r="W352" i="4" s="1"/>
  <c r="H340" i="4"/>
  <c r="K297" i="4"/>
  <c r="W297" i="4" s="1"/>
  <c r="H339" i="4"/>
  <c r="H323" i="4"/>
  <c r="K314" i="4"/>
  <c r="W314" i="4" s="1"/>
  <c r="H311" i="4"/>
  <c r="H291" i="4"/>
  <c r="H287" i="4"/>
  <c r="J312" i="4"/>
  <c r="AC312" i="4" s="1"/>
  <c r="H268" i="4"/>
  <c r="H241" i="4"/>
  <c r="H226" i="4"/>
  <c r="K64" i="4"/>
  <c r="J64" i="4"/>
  <c r="Y64" i="4" s="1"/>
  <c r="J26" i="4"/>
  <c r="Y26" i="4" s="1"/>
  <c r="K26" i="4"/>
  <c r="J33" i="4"/>
  <c r="Y33" i="4" s="1"/>
  <c r="J41" i="4"/>
  <c r="Y41" i="4" s="1"/>
  <c r="K41" i="4"/>
  <c r="H344" i="4"/>
  <c r="W344" i="4" s="1"/>
  <c r="H335" i="4"/>
  <c r="K295" i="4"/>
  <c r="J295" i="4"/>
  <c r="AC295" i="4" s="1"/>
  <c r="K236" i="4"/>
  <c r="H330" i="4"/>
  <c r="H282" i="4"/>
  <c r="H266" i="4"/>
  <c r="K262" i="4"/>
  <c r="J218" i="4"/>
  <c r="Y218" i="4" s="1"/>
  <c r="K218" i="4"/>
  <c r="H257" i="4"/>
  <c r="K177" i="4"/>
  <c r="J203" i="4"/>
  <c r="AC203" i="4" s="1"/>
  <c r="K61" i="4"/>
  <c r="J61" i="4"/>
  <c r="K49" i="4"/>
  <c r="J49" i="4"/>
  <c r="Y49" i="4" s="1"/>
  <c r="K324" i="4"/>
  <c r="J324" i="4"/>
  <c r="Y324" i="4" s="1"/>
  <c r="K169" i="4"/>
  <c r="W169" i="4" s="1"/>
  <c r="W164" i="4"/>
  <c r="J53" i="4"/>
  <c r="Y53" i="4" s="1"/>
  <c r="K53" i="4"/>
  <c r="K48" i="4"/>
  <c r="H360" i="4"/>
  <c r="W360" i="4" s="1"/>
  <c r="H341" i="4"/>
  <c r="K329" i="4"/>
  <c r="W329" i="4" s="1"/>
  <c r="H326" i="4"/>
  <c r="H351" i="4"/>
  <c r="W351" i="4" s="1"/>
  <c r="H299" i="4"/>
  <c r="H307" i="4"/>
  <c r="J288" i="4"/>
  <c r="AC288" i="4" s="1"/>
  <c r="K242" i="4"/>
  <c r="K259" i="4"/>
  <c r="W259" i="4" s="1"/>
  <c r="H239" i="4"/>
  <c r="J210" i="4"/>
  <c r="Y210" i="4" s="1"/>
  <c r="K210" i="4"/>
  <c r="K203" i="4"/>
  <c r="J177" i="4"/>
  <c r="AC177" i="4" s="1"/>
  <c r="W193" i="4"/>
  <c r="J58" i="4"/>
  <c r="Y58" i="4" s="1"/>
  <c r="K58" i="4"/>
  <c r="H367" i="4"/>
  <c r="W367" i="4" s="1"/>
  <c r="H328" i="4"/>
  <c r="H348" i="4"/>
  <c r="W348" i="4" s="1"/>
  <c r="H278" i="4"/>
  <c r="J244" i="4"/>
  <c r="AC244" i="4" s="1"/>
  <c r="J264" i="4"/>
  <c r="Y264" i="4" s="1"/>
  <c r="J236" i="4"/>
  <c r="AC236" i="4" s="1"/>
  <c r="K225" i="4"/>
  <c r="J225" i="4"/>
  <c r="AC225" i="4" s="1"/>
  <c r="J232" i="4"/>
  <c r="Y232" i="4" s="1"/>
  <c r="K232" i="4"/>
  <c r="K209" i="4"/>
  <c r="W209" i="4" s="1"/>
  <c r="J199" i="4"/>
  <c r="Y199" i="4" s="1"/>
  <c r="K216" i="4"/>
  <c r="W216" i="4" s="1"/>
  <c r="H192" i="4"/>
  <c r="J214" i="4"/>
  <c r="Y214" i="4" s="1"/>
  <c r="J180" i="4"/>
  <c r="AC180" i="4" s="1"/>
  <c r="K180" i="4"/>
  <c r="I374" i="4"/>
  <c r="I375" i="4" s="1"/>
  <c r="I385" i="4" s="1"/>
  <c r="H271" i="4"/>
  <c r="H317" i="4"/>
  <c r="H253" i="4"/>
  <c r="H221" i="4"/>
  <c r="H196" i="4"/>
  <c r="H179" i="4"/>
  <c r="H165" i="4"/>
  <c r="W165" i="4" s="1"/>
  <c r="H141" i="4"/>
  <c r="W141" i="4" s="1"/>
  <c r="H191" i="4"/>
  <c r="H195" i="4"/>
  <c r="H170" i="4"/>
  <c r="H127" i="4"/>
  <c r="W127" i="4" s="1"/>
  <c r="H124" i="4"/>
  <c r="W124" i="4" s="1"/>
  <c r="H74" i="4"/>
  <c r="W74" i="4" s="1"/>
  <c r="H107" i="4"/>
  <c r="W107" i="4" s="1"/>
  <c r="H119" i="4"/>
  <c r="W119" i="4" s="1"/>
  <c r="K62" i="4"/>
  <c r="W62" i="4" s="1"/>
  <c r="H44" i="4"/>
  <c r="W19" i="4"/>
  <c r="H11" i="4"/>
  <c r="H43" i="4"/>
  <c r="K55" i="4"/>
  <c r="W55" i="4" s="1"/>
  <c r="H50" i="4"/>
  <c r="H152" i="4"/>
  <c r="W152" i="4" s="1"/>
  <c r="K189" i="4"/>
  <c r="J189" i="4"/>
  <c r="AC189" i="4" s="1"/>
  <c r="H100" i="4"/>
  <c r="W100" i="4" s="1"/>
  <c r="H20" i="4"/>
  <c r="H139" i="4"/>
  <c r="W139" i="4" s="1"/>
  <c r="H136" i="4"/>
  <c r="W136" i="4" s="1"/>
  <c r="H188" i="4"/>
  <c r="W206" i="4"/>
  <c r="H128" i="4"/>
  <c r="W128" i="4" s="1"/>
  <c r="H111" i="4"/>
  <c r="W111" i="4" s="1"/>
  <c r="H16" i="4"/>
  <c r="H27" i="4"/>
  <c r="H15" i="4"/>
  <c r="H46" i="4"/>
  <c r="H270" i="4"/>
  <c r="H234" i="4"/>
  <c r="H258" i="4"/>
  <c r="H223" i="4"/>
  <c r="H200" i="4"/>
  <c r="H160" i="4"/>
  <c r="W160" i="4" s="1"/>
  <c r="W219" i="4"/>
  <c r="H204" i="4"/>
  <c r="K176" i="4"/>
  <c r="W176" i="4" s="1"/>
  <c r="H194" i="4"/>
  <c r="H159" i="4"/>
  <c r="W159" i="4" s="1"/>
  <c r="H104" i="4"/>
  <c r="W104" i="4" s="1"/>
  <c r="H99" i="4"/>
  <c r="W99" i="4" s="1"/>
  <c r="H222" i="4"/>
  <c r="H108" i="4"/>
  <c r="W108" i="4" s="1"/>
  <c r="H120" i="4"/>
  <c r="W120" i="4" s="1"/>
  <c r="H95" i="4"/>
  <c r="W95" i="4" s="1"/>
  <c r="H77" i="4"/>
  <c r="W77" i="4" s="1"/>
  <c r="H143" i="4"/>
  <c r="W143" i="4" s="1"/>
  <c r="H132" i="4"/>
  <c r="W132" i="4" s="1"/>
  <c r="H52" i="4"/>
  <c r="H103" i="4"/>
  <c r="W103" i="4" s="1"/>
  <c r="H67" i="4"/>
  <c r="H39" i="4"/>
  <c r="H32" i="4"/>
  <c r="H24" i="4"/>
  <c r="H47" i="4"/>
  <c r="H13" i="4"/>
  <c r="H215" i="4"/>
  <c r="H135" i="4"/>
  <c r="W135" i="4" s="1"/>
  <c r="H123" i="4"/>
  <c r="W123" i="4" s="1"/>
  <c r="H59" i="4"/>
  <c r="H8" i="4"/>
  <c r="H42" i="4"/>
  <c r="H183" i="4"/>
  <c r="H167" i="4"/>
  <c r="H63" i="4"/>
  <c r="H88" i="4"/>
  <c r="W88" i="4" s="1"/>
  <c r="F374" i="4"/>
  <c r="F375" i="4" s="1"/>
  <c r="I381" i="4" s="1"/>
  <c r="H18" i="4"/>
  <c r="H229" i="4"/>
  <c r="J228" i="4"/>
  <c r="AC228" i="4" s="1"/>
  <c r="K228" i="4"/>
  <c r="H254" i="4"/>
  <c r="H246" i="4"/>
  <c r="H274" i="4"/>
  <c r="H227" i="4"/>
  <c r="H224" i="4"/>
  <c r="H212" i="4"/>
  <c r="H207" i="4"/>
  <c r="H168" i="4"/>
  <c r="H157" i="4"/>
  <c r="W157" i="4" s="1"/>
  <c r="H144" i="4"/>
  <c r="W144" i="4" s="1"/>
  <c r="H211" i="4"/>
  <c r="H112" i="4"/>
  <c r="W112" i="4" s="1"/>
  <c r="H90" i="4"/>
  <c r="W90" i="4" s="1"/>
  <c r="H202" i="4"/>
  <c r="H60" i="4"/>
  <c r="H115" i="4"/>
  <c r="W115" i="4" s="1"/>
  <c r="H73" i="4"/>
  <c r="W73" i="4" s="1"/>
  <c r="H23" i="4"/>
  <c r="H40" i="4"/>
  <c r="H10" i="4"/>
  <c r="H38" i="4"/>
  <c r="W9" i="4"/>
  <c r="K235" i="4"/>
  <c r="W235" i="4" s="1"/>
  <c r="H175" i="4"/>
  <c r="H81" i="4"/>
  <c r="W81" i="4" s="1"/>
  <c r="S6" i="5"/>
  <c r="R8" i="9" s="1"/>
  <c r="J289" i="4" l="1"/>
  <c r="W289" i="4" s="1"/>
  <c r="K289" i="4"/>
  <c r="K28" i="4"/>
  <c r="J28" i="4"/>
  <c r="Y28" i="4" s="1"/>
  <c r="K308" i="4"/>
  <c r="J308" i="4"/>
  <c r="Y308" i="4" s="1"/>
  <c r="K217" i="4"/>
  <c r="J217" i="4"/>
  <c r="J337" i="4"/>
  <c r="Y337" i="4" s="1"/>
  <c r="K337" i="4"/>
  <c r="J306" i="4"/>
  <c r="AC306" i="4" s="1"/>
  <c r="K306" i="4"/>
  <c r="K172" i="4"/>
  <c r="J172" i="4"/>
  <c r="Y172" i="4" s="1"/>
  <c r="K29" i="4"/>
  <c r="J29" i="4"/>
  <c r="W29" i="4" s="1"/>
  <c r="K205" i="4"/>
  <c r="J205" i="4"/>
  <c r="AC205" i="4" s="1"/>
  <c r="J240" i="4"/>
  <c r="AC240" i="4" s="1"/>
  <c r="K240" i="4"/>
  <c r="J301" i="4"/>
  <c r="K301" i="4"/>
  <c r="W301" i="4" s="1"/>
  <c r="K22" i="4"/>
  <c r="J22" i="4"/>
  <c r="K181" i="4"/>
  <c r="J181" i="4"/>
  <c r="Y181" i="4" s="1"/>
  <c r="K252" i="4"/>
  <c r="J252" i="4"/>
  <c r="AC252" i="4" s="1"/>
  <c r="J294" i="4"/>
  <c r="K294" i="4"/>
  <c r="W294" i="4" s="1"/>
  <c r="J45" i="4"/>
  <c r="K45" i="4"/>
  <c r="J300" i="4"/>
  <c r="K300" i="4"/>
  <c r="K21" i="4"/>
  <c r="J21" i="4"/>
  <c r="Y21" i="4" s="1"/>
  <c r="J276" i="4"/>
  <c r="Y276" i="4" s="1"/>
  <c r="K276" i="4"/>
  <c r="W276" i="4" s="1"/>
  <c r="K286" i="4"/>
  <c r="J286" i="4"/>
  <c r="AC286" i="4" s="1"/>
  <c r="J173" i="4"/>
  <c r="K255" i="4"/>
  <c r="W309" i="4"/>
  <c r="J332" i="4"/>
  <c r="AC332" i="4" s="1"/>
  <c r="W26" i="4"/>
  <c r="K220" i="4"/>
  <c r="J230" i="4"/>
  <c r="Y230" i="4" s="1"/>
  <c r="H251" i="4"/>
  <c r="J251" i="4" s="1"/>
  <c r="H12" i="4"/>
  <c r="AC218" i="4"/>
  <c r="AC201" i="4"/>
  <c r="AC264" i="4"/>
  <c r="AC199" i="4"/>
  <c r="AC197" i="4"/>
  <c r="AC314" i="4"/>
  <c r="AC324" i="4"/>
  <c r="AC213" i="4"/>
  <c r="AC17" i="4"/>
  <c r="AC232" i="4"/>
  <c r="AC49" i="4"/>
  <c r="AC260" i="4"/>
  <c r="AC33" i="4"/>
  <c r="AC169" i="4"/>
  <c r="AC55" i="4"/>
  <c r="AC220" i="4"/>
  <c r="AC309" i="4"/>
  <c r="AC187" i="4"/>
  <c r="H298" i="4"/>
  <c r="AC26" i="4"/>
  <c r="AC217" i="4"/>
  <c r="AC337" i="4"/>
  <c r="AC19" i="4"/>
  <c r="AC276" i="4"/>
  <c r="J166" i="4"/>
  <c r="K166" i="4"/>
  <c r="AC176" i="4"/>
  <c r="AC331" i="4"/>
  <c r="AC58" i="4"/>
  <c r="AC329" i="4"/>
  <c r="AC235" i="4"/>
  <c r="H37" i="4"/>
  <c r="AC41" i="4"/>
  <c r="AC210" i="4"/>
  <c r="AC64" i="4"/>
  <c r="J56" i="4"/>
  <c r="AC56" i="4" s="1"/>
  <c r="K284" i="4"/>
  <c r="J325" i="4"/>
  <c r="H267" i="4"/>
  <c r="AC267" i="4"/>
  <c r="H292" i="4"/>
  <c r="AC190" i="4"/>
  <c r="AC206" i="4"/>
  <c r="AC261" i="4"/>
  <c r="AC255" i="4"/>
  <c r="AC290" i="4"/>
  <c r="AC273" i="4"/>
  <c r="J320" i="4"/>
  <c r="K320" i="4"/>
  <c r="AC219" i="4"/>
  <c r="AC61" i="4"/>
  <c r="AC214" i="4"/>
  <c r="AC216" i="4"/>
  <c r="AC303" i="4"/>
  <c r="H250" i="4"/>
  <c r="H280" i="4"/>
  <c r="K280" i="4" s="1"/>
  <c r="AC48" i="4"/>
  <c r="AC45" i="4"/>
  <c r="AC300" i="4"/>
  <c r="AC21" i="4"/>
  <c r="AC34" i="4"/>
  <c r="AC172" i="4"/>
  <c r="AC29" i="4"/>
  <c r="AC181" i="4"/>
  <c r="K174" i="4"/>
  <c r="J174" i="4"/>
  <c r="W174" i="4" s="1"/>
  <c r="AC308" i="4"/>
  <c r="AC230" i="4"/>
  <c r="AC243" i="4"/>
  <c r="AC53" i="4"/>
  <c r="AC296" i="4"/>
  <c r="AC284" i="4"/>
  <c r="AC259" i="4"/>
  <c r="K182" i="4"/>
  <c r="J182" i="4"/>
  <c r="AC62" i="4"/>
  <c r="AC184" i="4"/>
  <c r="AC262" i="4"/>
  <c r="H321" i="4"/>
  <c r="AC242" i="4"/>
  <c r="W296" i="4"/>
  <c r="K331" i="4"/>
  <c r="W331" i="4" s="1"/>
  <c r="J263" i="4"/>
  <c r="W261" i="4"/>
  <c r="J283" i="4"/>
  <c r="J275" i="4"/>
  <c r="W275" i="4" s="1"/>
  <c r="D374" i="4"/>
  <c r="D375" i="4" s="1"/>
  <c r="I380" i="4" s="1"/>
  <c r="W230" i="4"/>
  <c r="K36" i="4"/>
  <c r="W36" i="4" s="1"/>
  <c r="K290" i="4"/>
  <c r="W290" i="4" s="1"/>
  <c r="W201" i="4"/>
  <c r="W190" i="4"/>
  <c r="W260" i="4"/>
  <c r="W324" i="4"/>
  <c r="W218" i="4"/>
  <c r="K267" i="4"/>
  <c r="J267" i="4"/>
  <c r="Y267" i="4" s="1"/>
  <c r="W337" i="4"/>
  <c r="W17" i="4"/>
  <c r="W53" i="4"/>
  <c r="J319" i="4"/>
  <c r="W64" i="4"/>
  <c r="K245" i="4"/>
  <c r="J245" i="4"/>
  <c r="AC245" i="4" s="1"/>
  <c r="W213" i="4"/>
  <c r="J292" i="4"/>
  <c r="Y292" i="4" s="1"/>
  <c r="K292" i="4"/>
  <c r="H305" i="4"/>
  <c r="J305" i="4" s="1"/>
  <c r="Y305" i="4" s="1"/>
  <c r="E374" i="4"/>
  <c r="E375" i="4" s="1"/>
  <c r="I382" i="4" s="1"/>
  <c r="J280" i="4"/>
  <c r="Y280" i="4" s="1"/>
  <c r="W262" i="4"/>
  <c r="K251" i="4"/>
  <c r="J231" i="4"/>
  <c r="Y231" i="4" s="1"/>
  <c r="K231" i="4"/>
  <c r="J247" i="4"/>
  <c r="K247" i="4"/>
  <c r="J233" i="4"/>
  <c r="W232" i="4"/>
  <c r="W41" i="4"/>
  <c r="W197" i="4"/>
  <c r="W273" i="4"/>
  <c r="K208" i="4"/>
  <c r="J208" i="4"/>
  <c r="J14" i="4"/>
  <c r="K14" i="4"/>
  <c r="W199" i="4"/>
  <c r="H198" i="4"/>
  <c r="J198" i="4" s="1"/>
  <c r="Y198" i="4" s="1"/>
  <c r="K304" i="4"/>
  <c r="J304" i="4"/>
  <c r="AC304" i="4" s="1"/>
  <c r="W264" i="4"/>
  <c r="W172" i="4"/>
  <c r="W214" i="4"/>
  <c r="W177" i="4"/>
  <c r="Y177" i="4"/>
  <c r="Y29" i="4"/>
  <c r="W303" i="4"/>
  <c r="K51" i="4"/>
  <c r="J51" i="4"/>
  <c r="K54" i="4"/>
  <c r="J54" i="4"/>
  <c r="Y54" i="4" s="1"/>
  <c r="W244" i="4"/>
  <c r="Y244" i="4"/>
  <c r="W48" i="4"/>
  <c r="Y48" i="4"/>
  <c r="W284" i="4"/>
  <c r="Y284" i="4"/>
  <c r="W308" i="4"/>
  <c r="H248" i="4"/>
  <c r="W263" i="4"/>
  <c r="W228" i="4"/>
  <c r="Y228" i="4"/>
  <c r="W243" i="4"/>
  <c r="W252" i="4"/>
  <c r="W21" i="4"/>
  <c r="J35" i="4"/>
  <c r="AC35" i="4" s="1"/>
  <c r="K35" i="4"/>
  <c r="J237" i="4"/>
  <c r="K237" i="4"/>
  <c r="J322" i="4"/>
  <c r="AC322" i="4" s="1"/>
  <c r="K322" i="4"/>
  <c r="W189" i="4"/>
  <c r="Y189" i="4"/>
  <c r="W181" i="4"/>
  <c r="W58" i="4"/>
  <c r="W49" i="4"/>
  <c r="W295" i="4"/>
  <c r="Y295" i="4"/>
  <c r="W342" i="4"/>
  <c r="Y342" i="4"/>
  <c r="W313" i="4"/>
  <c r="Y313" i="4"/>
  <c r="K185" i="4"/>
  <c r="J185" i="4"/>
  <c r="AC185" i="4" s="1"/>
  <c r="J238" i="4"/>
  <c r="K238" i="4"/>
  <c r="W225" i="4"/>
  <c r="Y225" i="4"/>
  <c r="W61" i="4"/>
  <c r="Y61" i="4"/>
  <c r="W56" i="4"/>
  <c r="W265" i="4"/>
  <c r="Y265" i="4"/>
  <c r="J277" i="4"/>
  <c r="K277" i="4"/>
  <c r="K25" i="4"/>
  <c r="J25" i="4"/>
  <c r="AC25" i="4" s="1"/>
  <c r="W187" i="4"/>
  <c r="W240" i="4"/>
  <c r="Y240" i="4"/>
  <c r="W288" i="4"/>
  <c r="Y288" i="4"/>
  <c r="W217" i="4"/>
  <c r="Y217" i="4"/>
  <c r="W33" i="4"/>
  <c r="W171" i="4"/>
  <c r="Y171" i="4"/>
  <c r="J178" i="4"/>
  <c r="AC178" i="4" s="1"/>
  <c r="K178" i="4"/>
  <c r="J285" i="4"/>
  <c r="AC285" i="4" s="1"/>
  <c r="K285" i="4"/>
  <c r="H269" i="4"/>
  <c r="H293" i="4"/>
  <c r="K12" i="4"/>
  <c r="J12" i="4"/>
  <c r="AC12" i="4" s="1"/>
  <c r="W333" i="4"/>
  <c r="Y333" i="4"/>
  <c r="W28" i="4"/>
  <c r="W173" i="4"/>
  <c r="W236" i="4"/>
  <c r="Y236" i="4"/>
  <c r="W306" i="4"/>
  <c r="Y306" i="4"/>
  <c r="W203" i="4"/>
  <c r="Y203" i="4"/>
  <c r="W256" i="4"/>
  <c r="Y256" i="4"/>
  <c r="J336" i="4"/>
  <c r="K336" i="4"/>
  <c r="W180" i="4"/>
  <c r="Y180" i="4"/>
  <c r="W45" i="4"/>
  <c r="Y45" i="4"/>
  <c r="W255" i="4"/>
  <c r="W332" i="4"/>
  <c r="Y332" i="4"/>
  <c r="W312" i="4"/>
  <c r="Y312" i="4"/>
  <c r="W34" i="4"/>
  <c r="W205" i="4"/>
  <c r="Y205" i="4"/>
  <c r="W57" i="4"/>
  <c r="Y57" i="4"/>
  <c r="W300" i="4"/>
  <c r="Y300" i="4"/>
  <c r="Y275" i="4"/>
  <c r="K31" i="4"/>
  <c r="J31" i="4"/>
  <c r="AC31" i="4" s="1"/>
  <c r="Y286" i="4"/>
  <c r="W286" i="4"/>
  <c r="J30" i="4"/>
  <c r="AC30" i="4" s="1"/>
  <c r="K30" i="4"/>
  <c r="K272" i="4"/>
  <c r="J272" i="4"/>
  <c r="AC272" i="4" s="1"/>
  <c r="W22" i="4"/>
  <c r="J175" i="4"/>
  <c r="AC175" i="4" s="1"/>
  <c r="K175" i="4"/>
  <c r="J246" i="4"/>
  <c r="Y246" i="4" s="1"/>
  <c r="K246" i="4"/>
  <c r="J16" i="4"/>
  <c r="AC16" i="4" s="1"/>
  <c r="K16" i="4"/>
  <c r="K229" i="4"/>
  <c r="J229" i="4"/>
  <c r="AC229" i="4" s="1"/>
  <c r="J183" i="4"/>
  <c r="AC183" i="4" s="1"/>
  <c r="K183" i="4"/>
  <c r="J215" i="4"/>
  <c r="K215" i="4"/>
  <c r="J15" i="4"/>
  <c r="AC15" i="4" s="1"/>
  <c r="K15" i="4"/>
  <c r="J196" i="4"/>
  <c r="AC196" i="4" s="1"/>
  <c r="K196" i="4"/>
  <c r="S5" i="5"/>
  <c r="R7" i="9" s="1"/>
  <c r="J282" i="4"/>
  <c r="K282" i="4"/>
  <c r="K291" i="4"/>
  <c r="J291" i="4"/>
  <c r="J302" i="4"/>
  <c r="AC302" i="4" s="1"/>
  <c r="K302" i="4"/>
  <c r="K274" i="4"/>
  <c r="J274" i="4"/>
  <c r="J38" i="4"/>
  <c r="AC38" i="4" s="1"/>
  <c r="K38" i="4"/>
  <c r="J10" i="4"/>
  <c r="AC10" i="4" s="1"/>
  <c r="K10" i="4"/>
  <c r="K224" i="4"/>
  <c r="J224" i="4"/>
  <c r="AC224" i="4" s="1"/>
  <c r="J222" i="4"/>
  <c r="AC222" i="4" s="1"/>
  <c r="K222" i="4"/>
  <c r="J40" i="4"/>
  <c r="AC40" i="4" s="1"/>
  <c r="K40" i="4"/>
  <c r="J227" i="4"/>
  <c r="AC227" i="4" s="1"/>
  <c r="K227" i="4"/>
  <c r="J18" i="4"/>
  <c r="AC18" i="4" s="1"/>
  <c r="K18" i="4"/>
  <c r="K42" i="4"/>
  <c r="J42" i="4"/>
  <c r="AC42" i="4" s="1"/>
  <c r="J13" i="4"/>
  <c r="AC13" i="4" s="1"/>
  <c r="K13" i="4"/>
  <c r="K52" i="4"/>
  <c r="J52" i="4"/>
  <c r="K200" i="4"/>
  <c r="J200" i="4"/>
  <c r="AC200" i="4" s="1"/>
  <c r="J27" i="4"/>
  <c r="AC27" i="4" s="1"/>
  <c r="K27" i="4"/>
  <c r="J44" i="4"/>
  <c r="Y44" i="4" s="1"/>
  <c r="K44" i="4"/>
  <c r="J170" i="4"/>
  <c r="AC170" i="4" s="1"/>
  <c r="K170" i="4"/>
  <c r="K221" i="4"/>
  <c r="J221" i="4"/>
  <c r="K328" i="4"/>
  <c r="J328" i="4"/>
  <c r="W210" i="4"/>
  <c r="W242" i="4"/>
  <c r="J330" i="4"/>
  <c r="AC330" i="4" s="1"/>
  <c r="K330" i="4"/>
  <c r="K311" i="4"/>
  <c r="J311" i="4"/>
  <c r="AC311" i="4" s="1"/>
  <c r="J340" i="4"/>
  <c r="K340" i="4"/>
  <c r="K279" i="4"/>
  <c r="J279" i="4"/>
  <c r="AC279" i="4" s="1"/>
  <c r="K316" i="4"/>
  <c r="J316" i="4"/>
  <c r="Y316" i="4" s="1"/>
  <c r="J315" i="4"/>
  <c r="K315" i="4"/>
  <c r="J318" i="4"/>
  <c r="K318" i="4"/>
  <c r="W318" i="4" s="1"/>
  <c r="J47" i="4"/>
  <c r="K47" i="4"/>
  <c r="J223" i="4"/>
  <c r="AC223" i="4" s="1"/>
  <c r="K223" i="4"/>
  <c r="J253" i="4"/>
  <c r="AC253" i="4" s="1"/>
  <c r="K253" i="4"/>
  <c r="K239" i="4"/>
  <c r="J239" i="4"/>
  <c r="AC239" i="4" s="1"/>
  <c r="K335" i="4"/>
  <c r="J335" i="4"/>
  <c r="AC335" i="4" s="1"/>
  <c r="K226" i="4"/>
  <c r="J226" i="4"/>
  <c r="AC226" i="4" s="1"/>
  <c r="J249" i="4"/>
  <c r="AC249" i="4" s="1"/>
  <c r="K249" i="4"/>
  <c r="K298" i="4"/>
  <c r="J298" i="4"/>
  <c r="Y298" i="4" s="1"/>
  <c r="J195" i="4"/>
  <c r="AC195" i="4" s="1"/>
  <c r="K195" i="4"/>
  <c r="K326" i="4"/>
  <c r="J326" i="4"/>
  <c r="J257" i="4"/>
  <c r="AC257" i="4" s="1"/>
  <c r="K257" i="4"/>
  <c r="J211" i="4"/>
  <c r="AC211" i="4" s="1"/>
  <c r="K211" i="4"/>
  <c r="J23" i="4"/>
  <c r="K23" i="4"/>
  <c r="K8" i="4"/>
  <c r="J8" i="4"/>
  <c r="J24" i="4"/>
  <c r="Y24" i="4" s="1"/>
  <c r="K24" i="4"/>
  <c r="K194" i="4"/>
  <c r="J194" i="4"/>
  <c r="J234" i="4"/>
  <c r="K234" i="4"/>
  <c r="J20" i="4"/>
  <c r="K20" i="4"/>
  <c r="J50" i="4"/>
  <c r="AC50" i="4" s="1"/>
  <c r="K50" i="4"/>
  <c r="K191" i="4"/>
  <c r="J191" i="4"/>
  <c r="AC191" i="4" s="1"/>
  <c r="J317" i="4"/>
  <c r="K317" i="4"/>
  <c r="K241" i="4"/>
  <c r="J241" i="4"/>
  <c r="W184" i="4"/>
  <c r="J327" i="4"/>
  <c r="K327" i="4"/>
  <c r="J63" i="4"/>
  <c r="AC63" i="4" s="1"/>
  <c r="K63" i="4"/>
  <c r="J168" i="4"/>
  <c r="K168" i="4"/>
  <c r="J59" i="4"/>
  <c r="K59" i="4"/>
  <c r="K32" i="4"/>
  <c r="J32" i="4"/>
  <c r="AC32" i="4" s="1"/>
  <c r="J270" i="4"/>
  <c r="AC270" i="4" s="1"/>
  <c r="K270" i="4"/>
  <c r="K271" i="4"/>
  <c r="J271" i="4"/>
  <c r="K192" i="4"/>
  <c r="J192" i="4"/>
  <c r="K307" i="4"/>
  <c r="J307" i="4"/>
  <c r="K341" i="4"/>
  <c r="J341" i="4"/>
  <c r="K268" i="4"/>
  <c r="J268" i="4"/>
  <c r="AC268" i="4" s="1"/>
  <c r="K323" i="4"/>
  <c r="J323" i="4"/>
  <c r="AC323" i="4" s="1"/>
  <c r="K310" i="4"/>
  <c r="J310" i="4"/>
  <c r="Y310" i="4" s="1"/>
  <c r="J258" i="4"/>
  <c r="K258" i="4"/>
  <c r="J254" i="4"/>
  <c r="AC254" i="4" s="1"/>
  <c r="K254" i="4"/>
  <c r="K60" i="4"/>
  <c r="J60" i="4"/>
  <c r="J207" i="4"/>
  <c r="AC207" i="4" s="1"/>
  <c r="K207" i="4"/>
  <c r="K39" i="4"/>
  <c r="J39" i="4"/>
  <c r="Y39" i="4" s="1"/>
  <c r="J204" i="4"/>
  <c r="K204" i="4"/>
  <c r="J46" i="4"/>
  <c r="AC46" i="4" s="1"/>
  <c r="K46" i="4"/>
  <c r="J43" i="4"/>
  <c r="AC43" i="4" s="1"/>
  <c r="K43" i="4"/>
  <c r="K278" i="4"/>
  <c r="J278" i="4"/>
  <c r="K299" i="4"/>
  <c r="J299" i="4"/>
  <c r="AC299" i="4" s="1"/>
  <c r="W220" i="4"/>
  <c r="K186" i="4"/>
  <c r="J186" i="4"/>
  <c r="Y186" i="4" s="1"/>
  <c r="J281" i="4"/>
  <c r="AC281" i="4" s="1"/>
  <c r="K281" i="4"/>
  <c r="K202" i="4"/>
  <c r="J202" i="4"/>
  <c r="AC202" i="4" s="1"/>
  <c r="K212" i="4"/>
  <c r="J212" i="4"/>
  <c r="J167" i="4"/>
  <c r="K167" i="4"/>
  <c r="K188" i="4"/>
  <c r="J188" i="4"/>
  <c r="AC188" i="4" s="1"/>
  <c r="J11" i="4"/>
  <c r="AC11" i="4" s="1"/>
  <c r="K11" i="4"/>
  <c r="K179" i="4"/>
  <c r="J179" i="4"/>
  <c r="J266" i="4"/>
  <c r="K266" i="4"/>
  <c r="J287" i="4"/>
  <c r="K287" i="4"/>
  <c r="J339" i="4"/>
  <c r="AC339" i="4" s="1"/>
  <c r="K339" i="4"/>
  <c r="Y251" i="4" l="1"/>
  <c r="AC251" i="4"/>
  <c r="W251" i="4"/>
  <c r="Y179" i="4"/>
  <c r="AC179" i="4"/>
  <c r="Y204" i="4"/>
  <c r="AC204" i="4"/>
  <c r="Y327" i="4"/>
  <c r="AC327" i="4"/>
  <c r="Y266" i="4"/>
  <c r="AC266" i="4"/>
  <c r="Y167" i="4"/>
  <c r="AC167" i="4"/>
  <c r="Y278" i="4"/>
  <c r="AC278" i="4"/>
  <c r="Y60" i="4"/>
  <c r="AC60" i="4"/>
  <c r="Y341" i="4"/>
  <c r="AC341" i="4"/>
  <c r="Y192" i="4"/>
  <c r="AC192" i="4"/>
  <c r="Y317" i="4"/>
  <c r="AC317" i="4"/>
  <c r="Y234" i="4"/>
  <c r="AC234" i="4"/>
  <c r="Y23" i="4"/>
  <c r="AC23" i="4"/>
  <c r="Y47" i="4"/>
  <c r="AC47" i="4"/>
  <c r="Y315" i="4"/>
  <c r="AC315" i="4"/>
  <c r="Y282" i="4"/>
  <c r="AC282" i="4"/>
  <c r="Y56" i="4"/>
  <c r="W280" i="4"/>
  <c r="Y238" i="4"/>
  <c r="AC238" i="4"/>
  <c r="Y14" i="4"/>
  <c r="AC14" i="4"/>
  <c r="W319" i="4"/>
  <c r="AC319" i="4"/>
  <c r="Y283" i="4"/>
  <c r="AC283" i="4"/>
  <c r="AC246" i="4"/>
  <c r="AC280" i="4"/>
  <c r="AC198" i="4"/>
  <c r="W320" i="4"/>
  <c r="Y320" i="4"/>
  <c r="AC320" i="4"/>
  <c r="AC39" i="4"/>
  <c r="AC305" i="4"/>
  <c r="Y59" i="4"/>
  <c r="AC59" i="4"/>
  <c r="Y241" i="4"/>
  <c r="AC241" i="4"/>
  <c r="Y8" i="4"/>
  <c r="AC8" i="4"/>
  <c r="Y326" i="4"/>
  <c r="AC326" i="4"/>
  <c r="Y274" i="4"/>
  <c r="AC274" i="4"/>
  <c r="Y291" i="4"/>
  <c r="AC291" i="4"/>
  <c r="Y336" i="4"/>
  <c r="AC336" i="4"/>
  <c r="Y277" i="4"/>
  <c r="AC277" i="4"/>
  <c r="Y237" i="4"/>
  <c r="AC237" i="4"/>
  <c r="Y208" i="4"/>
  <c r="AC208" i="4"/>
  <c r="Y247" i="4"/>
  <c r="AC247" i="4"/>
  <c r="AC292" i="4"/>
  <c r="Y325" i="4"/>
  <c r="W325" i="4"/>
  <c r="J37" i="4"/>
  <c r="K37" i="4"/>
  <c r="AC44" i="4"/>
  <c r="Y173" i="4"/>
  <c r="AC173" i="4"/>
  <c r="Y212" i="4"/>
  <c r="AC212" i="4"/>
  <c r="Y258" i="4"/>
  <c r="AC258" i="4"/>
  <c r="Y194" i="4"/>
  <c r="AC194" i="4"/>
  <c r="Y328" i="4"/>
  <c r="AC328" i="4"/>
  <c r="Y52" i="4"/>
  <c r="AC52" i="4"/>
  <c r="Y287" i="4"/>
  <c r="AC287" i="4"/>
  <c r="Y307" i="4"/>
  <c r="AC307" i="4"/>
  <c r="Y271" i="4"/>
  <c r="AC271" i="4"/>
  <c r="Y20" i="4"/>
  <c r="AC20" i="4"/>
  <c r="Y318" i="4"/>
  <c r="AC318" i="4"/>
  <c r="Y340" i="4"/>
  <c r="AC340" i="4"/>
  <c r="W37" i="4"/>
  <c r="Y252" i="4"/>
  <c r="Y51" i="4"/>
  <c r="AC51" i="4"/>
  <c r="Y263" i="4"/>
  <c r="AC263" i="4"/>
  <c r="J321" i="4"/>
  <c r="K321" i="4"/>
  <c r="W182" i="4"/>
  <c r="AC182" i="4"/>
  <c r="Y182" i="4"/>
  <c r="Y174" i="4"/>
  <c r="AC174" i="4"/>
  <c r="AC28" i="4"/>
  <c r="AC54" i="4"/>
  <c r="AC275" i="4"/>
  <c r="AC231" i="4"/>
  <c r="AC298" i="4"/>
  <c r="Y294" i="4"/>
  <c r="AC294" i="4"/>
  <c r="Y301" i="4"/>
  <c r="AC301" i="4"/>
  <c r="Y168" i="4"/>
  <c r="AC168" i="4"/>
  <c r="Y221" i="4"/>
  <c r="AC221" i="4"/>
  <c r="Y215" i="4"/>
  <c r="AC215" i="4"/>
  <c r="Y233" i="4"/>
  <c r="AC233" i="4"/>
  <c r="AC24" i="4"/>
  <c r="AC310" i="4"/>
  <c r="K250" i="4"/>
  <c r="J250" i="4"/>
  <c r="AC316" i="4"/>
  <c r="Y166" i="4"/>
  <c r="W166" i="4"/>
  <c r="AC166" i="4"/>
  <c r="AC186" i="4"/>
  <c r="AC325" i="4"/>
  <c r="Y22" i="4"/>
  <c r="AC22" i="4"/>
  <c r="Y289" i="4"/>
  <c r="AC289" i="4"/>
  <c r="W267" i="4"/>
  <c r="W283" i="4"/>
  <c r="R4" i="25"/>
  <c r="W186" i="4"/>
  <c r="W238" i="4"/>
  <c r="W278" i="4"/>
  <c r="W39" i="4"/>
  <c r="W274" i="4"/>
  <c r="K198" i="4"/>
  <c r="K305" i="4"/>
  <c r="W305" i="4" s="1"/>
  <c r="W247" i="4"/>
  <c r="W59" i="4"/>
  <c r="W204" i="4"/>
  <c r="W271" i="4"/>
  <c r="W20" i="4"/>
  <c r="Y319" i="4"/>
  <c r="W233" i="4"/>
  <c r="Y245" i="4"/>
  <c r="W245" i="4"/>
  <c r="I389" i="4"/>
  <c r="S2" i="5" s="1"/>
  <c r="R4" i="9" s="1"/>
  <c r="W292" i="4"/>
  <c r="W231" i="4"/>
  <c r="W310" i="4"/>
  <c r="W298" i="4"/>
  <c r="W277" i="4"/>
  <c r="W208" i="4"/>
  <c r="Y304" i="4"/>
  <c r="W304" i="4"/>
  <c r="W198" i="4"/>
  <c r="W287" i="4"/>
  <c r="W258" i="4"/>
  <c r="W234" i="4"/>
  <c r="W326" i="4"/>
  <c r="W316" i="4"/>
  <c r="W14" i="4"/>
  <c r="W44" i="4"/>
  <c r="W307" i="4"/>
  <c r="W279" i="4"/>
  <c r="Y279" i="4"/>
  <c r="W170" i="4"/>
  <c r="Y170" i="4"/>
  <c r="W302" i="4"/>
  <c r="Y302" i="4"/>
  <c r="Y12" i="4"/>
  <c r="W12" i="4"/>
  <c r="W43" i="4"/>
  <c r="Y43" i="4"/>
  <c r="W191" i="4"/>
  <c r="Y191" i="4"/>
  <c r="W257" i="4"/>
  <c r="Y257" i="4"/>
  <c r="W52" i="4"/>
  <c r="W227" i="4"/>
  <c r="Y227" i="4"/>
  <c r="W10" i="4"/>
  <c r="Y10" i="4"/>
  <c r="W15" i="4"/>
  <c r="Y15" i="4"/>
  <c r="W272" i="4"/>
  <c r="Y272" i="4"/>
  <c r="W336" i="4"/>
  <c r="Y35" i="4"/>
  <c r="W35" i="4"/>
  <c r="W179" i="4"/>
  <c r="W339" i="4"/>
  <c r="Y339" i="4"/>
  <c r="W212" i="4"/>
  <c r="W207" i="4"/>
  <c r="Y207" i="4"/>
  <c r="W341" i="4"/>
  <c r="W327" i="4"/>
  <c r="W194" i="4"/>
  <c r="W249" i="4"/>
  <c r="Y249" i="4"/>
  <c r="W253" i="4"/>
  <c r="Y253" i="4"/>
  <c r="W340" i="4"/>
  <c r="W328" i="4"/>
  <c r="W291" i="4"/>
  <c r="W215" i="4"/>
  <c r="W16" i="4"/>
  <c r="Y16" i="4"/>
  <c r="K293" i="4"/>
  <c r="J293" i="4"/>
  <c r="K248" i="4"/>
  <c r="J248" i="4"/>
  <c r="W11" i="4"/>
  <c r="Y11" i="4"/>
  <c r="W46" i="4"/>
  <c r="Y46" i="4"/>
  <c r="W60" i="4"/>
  <c r="W168" i="4"/>
  <c r="W226" i="4"/>
  <c r="Y226" i="4"/>
  <c r="W315" i="4"/>
  <c r="W13" i="4"/>
  <c r="Y13" i="4"/>
  <c r="W40" i="4"/>
  <c r="Y40" i="4"/>
  <c r="W38" i="4"/>
  <c r="Y38" i="4"/>
  <c r="W282" i="4"/>
  <c r="W246" i="4"/>
  <c r="J269" i="4"/>
  <c r="K269" i="4"/>
  <c r="W54" i="4"/>
  <c r="W202" i="4"/>
  <c r="Y202" i="4"/>
  <c r="W299" i="4"/>
  <c r="Y299" i="4"/>
  <c r="W50" i="4"/>
  <c r="Y50" i="4"/>
  <c r="W23" i="4"/>
  <c r="W223" i="4"/>
  <c r="Y223" i="4"/>
  <c r="W311" i="4"/>
  <c r="Y311" i="4"/>
  <c r="W27" i="4"/>
  <c r="Y27" i="4"/>
  <c r="W42" i="4"/>
  <c r="Y42" i="4"/>
  <c r="W30" i="4"/>
  <c r="Y30" i="4"/>
  <c r="Y25" i="4"/>
  <c r="W25" i="4"/>
  <c r="W323" i="4"/>
  <c r="Y323" i="4"/>
  <c r="W270" i="4"/>
  <c r="Y270" i="4"/>
  <c r="W335" i="4"/>
  <c r="Y335" i="4"/>
  <c r="W200" i="4"/>
  <c r="Y200" i="4"/>
  <c r="W222" i="4"/>
  <c r="Y222" i="4"/>
  <c r="W285" i="4"/>
  <c r="Y285" i="4"/>
  <c r="W322" i="4"/>
  <c r="Y322" i="4"/>
  <c r="W51" i="4"/>
  <c r="W188" i="4"/>
  <c r="Y188" i="4"/>
  <c r="W266" i="4"/>
  <c r="W167" i="4"/>
  <c r="W192" i="4"/>
  <c r="W32" i="4"/>
  <c r="Y32" i="4"/>
  <c r="W241" i="4"/>
  <c r="W24" i="4"/>
  <c r="W195" i="4"/>
  <c r="Y195" i="4"/>
  <c r="W47" i="4"/>
  <c r="W221" i="4"/>
  <c r="W224" i="4"/>
  <c r="Y224" i="4"/>
  <c r="W183" i="4"/>
  <c r="Y183" i="4"/>
  <c r="W237" i="4"/>
  <c r="W281" i="4"/>
  <c r="Y281" i="4"/>
  <c r="W254" i="4"/>
  <c r="Y254" i="4"/>
  <c r="W268" i="4"/>
  <c r="Y268" i="4"/>
  <c r="W63" i="4"/>
  <c r="Y63" i="4"/>
  <c r="W317" i="4"/>
  <c r="W211" i="4"/>
  <c r="Y211" i="4"/>
  <c r="W239" i="4"/>
  <c r="Y239" i="4"/>
  <c r="W330" i="4"/>
  <c r="Y330" i="4"/>
  <c r="W18" i="4"/>
  <c r="Y18" i="4"/>
  <c r="W196" i="4"/>
  <c r="Y196" i="4"/>
  <c r="W229" i="4"/>
  <c r="Y229" i="4"/>
  <c r="W175" i="4"/>
  <c r="Y175" i="4"/>
  <c r="Y31" i="4"/>
  <c r="W31" i="4"/>
  <c r="W178" i="4"/>
  <c r="Y178" i="4"/>
  <c r="Y185" i="4"/>
  <c r="W185" i="4"/>
  <c r="J374" i="4"/>
  <c r="J375" i="4" s="1"/>
  <c r="W8" i="4"/>
  <c r="Y269" i="4" l="1"/>
  <c r="AC269" i="4"/>
  <c r="Y293" i="4"/>
  <c r="AC293" i="4"/>
  <c r="W321" i="4"/>
  <c r="Y321" i="4"/>
  <c r="AC321" i="4"/>
  <c r="Y248" i="4"/>
  <c r="AC248" i="4"/>
  <c r="Y250" i="4"/>
  <c r="AC250" i="4"/>
  <c r="Y37" i="4"/>
  <c r="AC37" i="4"/>
  <c r="K374" i="4"/>
  <c r="K375" i="4" s="1"/>
  <c r="I384" i="4" s="1"/>
  <c r="S4" i="5" s="1"/>
  <c r="R6" i="9" s="1"/>
  <c r="W250" i="4"/>
  <c r="W269" i="4"/>
  <c r="W248" i="4"/>
  <c r="W293" i="4"/>
  <c r="Y374" i="4"/>
  <c r="Y375" i="4" s="1"/>
  <c r="R6" i="25" s="1"/>
  <c r="I379" i="4"/>
  <c r="S3" i="5" s="1"/>
  <c r="R5" i="9" s="1"/>
  <c r="R5" i="25"/>
  <c r="R9" i="9" l="1"/>
  <c r="I387" i="4"/>
  <c r="H379" i="4" s="1"/>
  <c r="R3" i="5" s="1"/>
  <c r="R7" i="25"/>
  <c r="R10" i="25" s="1"/>
  <c r="S7" i="5"/>
  <c r="H381" i="4" l="1"/>
  <c r="H383" i="4"/>
  <c r="H382" i="4"/>
  <c r="H385" i="4"/>
  <c r="R5" i="5" s="1"/>
  <c r="H386" i="4"/>
  <c r="R6" i="5" s="1"/>
  <c r="H380" i="4"/>
  <c r="H384" i="4"/>
  <c r="R4" i="5" s="1"/>
  <c r="R12" i="25"/>
  <c r="R11" i="25"/>
  <c r="R13" i="25" l="1"/>
  <c r="H387" i="4"/>
  <c r="H389" i="4"/>
  <c r="R2" i="5" s="1"/>
  <c r="R7" i="5" s="1"/>
</calcChain>
</file>

<file path=xl/comments1.xml><?xml version="1.0" encoding="utf-8"?>
<comments xmlns="http://schemas.openxmlformats.org/spreadsheetml/2006/main">
  <authors>
    <author>lanson kovac</author>
  </authors>
  <commentList>
    <comment ref="D95" authorId="0">
      <text>
        <r>
          <rPr>
            <b/>
            <sz val="12"/>
            <color indexed="81"/>
            <rFont val="Tahoma"/>
            <family val="2"/>
          </rPr>
          <t>lanson kovac:</t>
        </r>
        <r>
          <rPr>
            <sz val="12"/>
            <color indexed="81"/>
            <rFont val="Tahoma"/>
            <family val="2"/>
          </rPr>
          <t xml:space="preserve">
previously all the grey shaded area was 1275 cfs (todays date 12/7/16)</t>
        </r>
      </text>
    </comment>
    <comment ref="I235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morning,
Please inform the Oroville Field Division and FROPS email list of the following changes in total releases to the Feather River:
Friday,  08-19-11 @ 1200 increase from 2,500 cfs to 2,750 cfs.
Friday,  08-19-11 @ 1400 increase from 2,750 cfs to 3,000 cfs.
Friday,  08-19-11 @ 1600 increase from 3,000 cfs to 3,250 cfs.
Friday,  08-19-11 @ 1800 increase from 3,250 cfs to 3,500 cfs.
Reason for change: Storage Management 
Thank you and have a great day,
Molly
</t>
        </r>
      </text>
    </comment>
    <comment ref="I291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afternoon, 
Please inform the Oroville Field Division and FROPS email list of the following changes in total releases to the Feather River:
Monday, 10-10-11 @ 1600 decrease from 4,500 cfs to 4,250 cfs.
Tuesday, 10-11-11 @ 1200 decrease from 4,250 cfs to 4,000 cfs
Tuesday, 10-11-11 @ 1400 decrease from 4,000 cfs to 3,750 cfs
Tuesday, 10-11-11 @ 1600 decrease from 3,750 cfs to 3,500 cfs
Wednesday, 10-12-11 @ 1200 decrease from 3,500 cfs to 3,250 cfs
Wednesday, 10-12-11 @ 1400 decrease from 3,250 cfs to 3,000 cfs
Thursday, 10-13-11 @ 1200 decrease from 3,000 cfs to 2,750 cfs
Thursday, 10-13-11 @ 1400 decrease from 2,750 cfs to 2,500 cfs
Friday, 10-14-11 @ 1200 decrease from 2,500 cfs to 2,400 cfs
Reason:  Reduction in releases in accordance with the 1983 CA Dept. Fish and Game agreement
Have a great day,
Molly</t>
        </r>
      </text>
    </comment>
  </commentList>
</comments>
</file>

<file path=xl/comments2.xml><?xml version="1.0" encoding="utf-8"?>
<comments xmlns="http://schemas.openxmlformats.org/spreadsheetml/2006/main">
  <authors>
    <author>lanson kovac</author>
  </authors>
  <commentList>
    <comment ref="U238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lanson kovac:
Good morning,
Please inform the Oroville Field Division and FROPS email list of the following changes in total releases to the Feather River:
Friday,  08-19-11 @ 1200 increase from 2,500 cfs to 2,750 cfs.
Friday,  08-19-11 @ 1400 increase from 2,750 cfs to 3,000 cfs.
Friday,  08-19-11 @ 1600 increase from 3,000 cfs to 3,250 cfs.
Friday,  08-19-11 @ 1800 increase from 3,250 cfs to 3,500 cfs.
Reason for change: Storage Management 
Thank you and have a great day,
Molly
</t>
        </r>
      </text>
    </comment>
    <comment ref="U294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Good afternoon, 
Please inform the Oroville Field Division and FROPS email list of the following changes in total releases to the Feather River:
Monday, 10-10-11 @ 1600 decrease from 4,500 cfs to 4,250 cfs.
Tuesday, 10-11-11 @ 1200 decrease from 4,250 cfs to 4,000 cfs
Tuesday, 10-11-11 @ 1400 decrease from 4,000 cfs to 3,750 cfs
Tuesday, 10-11-11 @ 1600 decrease from 3,750 cfs to 3,500 cfs
Wednesday, 10-12-11 @ 1200 decrease from 3,500 cfs to 3,250 cfs
Wednesday, 10-12-11 @ 1400 decrease from 3,250 cfs to 3,000 cfs
Thursday, 10-13-11 @ 1200 decrease from 3,000 cfs to 2,750 cfs
Thursday, 10-13-11 @ 1400 decrease from 2,750 cfs to 2,500 cfs
Friday, 10-14-11 @ 1200 decrease from 2,500 cfs to 2,400 cfs
Reason:  Reduction in releases in accordance with the 1983 CA Dept. Fish and Game agreement
Have a great day,
Molly</t>
        </r>
      </text>
    </comment>
  </commentList>
</comments>
</file>

<file path=xl/comments3.xml><?xml version="1.0" encoding="utf-8"?>
<comments xmlns="http://schemas.openxmlformats.org/spreadsheetml/2006/main">
  <authors>
    <author>lanson kovac</author>
  </authors>
  <commentList>
    <comment ref="I91" authorId="0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Changed to Y due to Encroached in Oroville during this time</t>
        </r>
      </text>
    </comment>
  </commentList>
</comments>
</file>

<file path=xl/comments4.xml><?xml version="1.0" encoding="utf-8"?>
<comments xmlns="http://schemas.openxmlformats.org/spreadsheetml/2006/main">
  <authors>
    <author>Garnet Perlas</author>
    <author>lanson kovac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Garnet Perlas:</t>
        </r>
        <r>
          <rPr>
            <sz val="9"/>
            <color indexed="81"/>
            <rFont val="Tahoma"/>
            <family val="2"/>
          </rPr>
          <t xml:space="preserve">
Yes = Y
No = N</t>
        </r>
      </text>
    </comment>
    <comment ref="C155" authorId="1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Different Link</t>
        </r>
      </text>
    </comment>
    <comment ref="G308" authorId="1">
      <text>
        <r>
          <rPr>
            <b/>
            <sz val="9"/>
            <color indexed="81"/>
            <rFont val="Tahoma"/>
            <family val="2"/>
          </rPr>
          <t>lanson kovac:</t>
        </r>
        <r>
          <rPr>
            <sz val="9"/>
            <color indexed="81"/>
            <rFont val="Tahoma"/>
            <family val="2"/>
          </rPr>
          <t xml:space="preserve">
Different Link</t>
        </r>
      </text>
    </comment>
  </commentList>
</comments>
</file>

<file path=xl/sharedStrings.xml><?xml version="1.0" encoding="utf-8"?>
<sst xmlns="http://schemas.openxmlformats.org/spreadsheetml/2006/main" count="3022" uniqueCount="93">
  <si>
    <t>Instream Requirements (Primary)</t>
  </si>
  <si>
    <t>F.R. Min</t>
  </si>
  <si>
    <t>SWP A-55</t>
  </si>
  <si>
    <t>Delta in</t>
  </si>
  <si>
    <t>Any Flood</t>
  </si>
  <si>
    <t>Bal. Cond.</t>
  </si>
  <si>
    <t>Excess Cond.</t>
  </si>
  <si>
    <t>Total</t>
  </si>
  <si>
    <t>Release to Support</t>
  </si>
  <si>
    <t>In-Basin</t>
  </si>
  <si>
    <t>SWP</t>
  </si>
  <si>
    <t>CDWR</t>
  </si>
  <si>
    <t>SWP Accr.</t>
  </si>
  <si>
    <t xml:space="preserve">Pumping </t>
  </si>
  <si>
    <t>Excess</t>
  </si>
  <si>
    <t>Releases</t>
  </si>
  <si>
    <t>FRSA</t>
  </si>
  <si>
    <t>Exports (2nd)</t>
  </si>
  <si>
    <t>In-Basin (2nd)</t>
  </si>
  <si>
    <t>Ag</t>
  </si>
  <si>
    <t>Fish</t>
  </si>
  <si>
    <t>I.R.</t>
  </si>
  <si>
    <t>Flood</t>
  </si>
  <si>
    <t>Export</t>
  </si>
  <si>
    <t>Req.</t>
  </si>
  <si>
    <t>Orov Rel</t>
  </si>
  <si>
    <t>Banks</t>
  </si>
  <si>
    <t>Pumping</t>
  </si>
  <si>
    <t>of CVC</t>
  </si>
  <si>
    <t>Y/N?</t>
  </si>
  <si>
    <t>(12)</t>
  </si>
  <si>
    <t>(13)</t>
  </si>
  <si>
    <t>(14)</t>
  </si>
  <si>
    <t>(15)</t>
  </si>
  <si>
    <t>(16)</t>
  </si>
  <si>
    <t>USER</t>
  </si>
  <si>
    <t>FIXED</t>
  </si>
  <si>
    <t>INPUT</t>
  </si>
  <si>
    <t>FLAG</t>
  </si>
  <si>
    <t>Total (TAF)</t>
  </si>
  <si>
    <t>Delta Export</t>
  </si>
  <si>
    <t>In-Stream Requirement (exports)</t>
  </si>
  <si>
    <t>F.R. Min - Ag</t>
  </si>
  <si>
    <t>In-Stream Requirement (in-basin)</t>
  </si>
  <si>
    <t>In-Stream Requirement</t>
  </si>
  <si>
    <t>In-Basin Use</t>
  </si>
  <si>
    <t>Flood Control</t>
  </si>
  <si>
    <t>Local Agriculture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</si>
  <si>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</si>
  <si>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</t>
  </si>
  <si>
    <t>y</t>
  </si>
  <si>
    <t>Date</t>
  </si>
  <si>
    <t>Excess?</t>
  </si>
  <si>
    <t>Rel?</t>
  </si>
  <si>
    <t>Y</t>
  </si>
  <si>
    <t>29-Feb</t>
  </si>
  <si>
    <t>n</t>
  </si>
  <si>
    <t xml:space="preserve">SVI Year Type:  Wet </t>
  </si>
  <si>
    <t>SWP Allocation: 80%</t>
  </si>
  <si>
    <t>CFS</t>
  </si>
  <si>
    <t>`</t>
  </si>
  <si>
    <t>In-Stream / Other</t>
  </si>
  <si>
    <t>Flood Control / Storage Management</t>
  </si>
  <si>
    <t>SVI Water Type: Critical</t>
  </si>
  <si>
    <t>Year</t>
  </si>
  <si>
    <t>2011 (Wet)</t>
  </si>
  <si>
    <t>2012 (Below Normal)</t>
  </si>
  <si>
    <t>2015 (Critical)</t>
  </si>
  <si>
    <t>Unstored Flow</t>
  </si>
  <si>
    <t>In-Stream Exports</t>
  </si>
  <si>
    <t>dlthyd (BG)</t>
  </si>
  <si>
    <t>dlthyd (BH)</t>
  </si>
  <si>
    <t>SWP pumping of accretions (EWA)</t>
  </si>
  <si>
    <t>SWP A-55 pumping of CVP releases</t>
  </si>
  <si>
    <t>[Mapper]</t>
  </si>
  <si>
    <t xml:space="preserve">SWP Banks </t>
  </si>
  <si>
    <t>[EDEPUS]</t>
  </si>
  <si>
    <t>Without</t>
  </si>
  <si>
    <t>Transfers</t>
  </si>
  <si>
    <t>Transfer</t>
  </si>
  <si>
    <t>Schedule</t>
  </si>
  <si>
    <t>SWP Exports at Banks</t>
  </si>
  <si>
    <t>check=</t>
  </si>
  <si>
    <t>total banks &lt; instream + release exports</t>
  </si>
  <si>
    <t>Delta Requirements</t>
  </si>
  <si>
    <t>Feather River Flow Requirements</t>
  </si>
  <si>
    <t>Afterbay Settlement Deliveries</t>
  </si>
  <si>
    <t>Flood Control Releases and Unstored Flow</t>
  </si>
  <si>
    <t>Water Released for Export</t>
  </si>
  <si>
    <t>Recapture of Feather River Flow Requirements</t>
  </si>
  <si>
    <t>Flood Control Storage Management</t>
  </si>
  <si>
    <t>Exported</t>
  </si>
  <si>
    <t>All values in cfs unless otherwise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</si>
</sst>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AF&quot;"/>
    <numFmt numFmtId="165" formatCode="0__"/>
    <numFmt numFmtId="166" formatCode="0.00000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theme="6" tint="-0.49998474074526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sz val="10"/>
      <name val="Univers (WN)"/>
    </font>
    <font>
      <b/>
      <sz val="10"/>
      <name val="Univers (WN)"/>
    </font>
    <font>
      <sz val="10"/>
      <color theme="1"/>
      <name val="Arial"/>
      <family val="2"/>
    </font>
    <font>
      <sz val="10"/>
      <color indexed="10"/>
      <name val="Univers (WN)"/>
    </font>
    <font>
      <sz val="14"/>
      <name val="Univers (WN)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12"/>
      <name val="Arial"/>
      <family val="2"/>
    </font>
    <font>
      <sz val="8"/>
      <color indexed="14"/>
      <name val="Arial"/>
      <family val="2"/>
    </font>
    <font>
      <sz val="8"/>
      <color indexed="53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7"/>
      <name val="Arial"/>
      <family val="2"/>
    </font>
    <font>
      <sz val="10"/>
      <color theme="3" tint="-0.499984740745262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12" fillId="0" borderId="0" applyFont="0" applyFill="0" applyBorder="0" applyProtection="0">
      <alignment horizontal="right"/>
    </xf>
    <xf numFmtId="165" fontId="13" fillId="0" borderId="0" applyFont="0" applyFill="0" applyBorder="0" applyProtection="0">
      <alignment horizontal="right"/>
    </xf>
    <xf numFmtId="0" fontId="14" fillId="0" borderId="33" applyFill="0" applyProtection="0">
      <alignment horizontal="center" vertical="center"/>
    </xf>
    <xf numFmtId="0" fontId="13" fillId="0" borderId="28" applyNumberFormat="0" applyFont="0" applyFill="0" applyAlignment="0" applyProtection="0"/>
    <xf numFmtId="165" fontId="13" fillId="0" borderId="19" applyNumberFormat="0" applyFont="0" applyFill="0" applyAlignment="0" applyProtection="0">
      <alignment horizontal="right"/>
    </xf>
    <xf numFmtId="0" fontId="6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165" fontId="16" fillId="0" borderId="0" applyNumberFormat="0" applyFill="0" applyBorder="0" applyAlignment="0" applyProtection="0">
      <alignment horizontal="right"/>
    </xf>
    <xf numFmtId="0" fontId="17" fillId="0" borderId="0" applyFill="0" applyBorder="0" applyProtection="0">
      <alignment horizontal="centerContinuous" vertical="center"/>
    </xf>
    <xf numFmtId="0" fontId="6" fillId="0" borderId="0"/>
    <xf numFmtId="9" fontId="2" fillId="0" borderId="0" applyFont="0" applyFill="0" applyBorder="0" applyAlignment="0" applyProtection="0"/>
  </cellStyleXfs>
  <cellXfs count="49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5" fillId="0" borderId="2" xfId="0" quotePrefix="1" applyFont="1" applyBorder="1" applyAlignment="1" applyProtection="1">
      <alignment horizontal="center"/>
      <protection locked="0"/>
    </xf>
    <xf numFmtId="0" fontId="5" fillId="0" borderId="15" xfId="0" quotePrefix="1" applyFont="1" applyBorder="1" applyAlignment="1" applyProtection="1">
      <alignment horizontal="center"/>
      <protection locked="0"/>
    </xf>
    <xf numFmtId="0" fontId="5" fillId="0" borderId="16" xfId="0" quotePrefix="1" applyFont="1" applyBorder="1" applyAlignment="1" applyProtection="1">
      <alignment horizontal="center"/>
      <protection locked="0"/>
    </xf>
    <xf numFmtId="0" fontId="5" fillId="0" borderId="3" xfId="0" quotePrefix="1" applyFont="1" applyBorder="1" applyAlignment="1" applyProtection="1">
      <alignment horizontal="center"/>
      <protection locked="0"/>
    </xf>
    <xf numFmtId="0" fontId="2" fillId="0" borderId="15" xfId="0" quotePrefix="1" applyFont="1" applyBorder="1" applyAlignment="1" applyProtection="1">
      <alignment horizontal="center"/>
      <protection locked="0"/>
    </xf>
    <xf numFmtId="0" fontId="2" fillId="0" borderId="2" xfId="0" quotePrefix="1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0" fontId="2" fillId="0" borderId="5" xfId="0" quotePrefix="1" applyFont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17" xfId="0" quotePrefix="1" applyFont="1" applyBorder="1" applyAlignment="1" applyProtection="1">
      <alignment horizontal="left"/>
      <protection locked="0"/>
    </xf>
    <xf numFmtId="0" fontId="6" fillId="0" borderId="18" xfId="0" quotePrefix="1" applyFont="1" applyBorder="1" applyAlignment="1" applyProtection="1">
      <alignment horizontal="left"/>
      <protection locked="0"/>
    </xf>
    <xf numFmtId="0" fontId="6" fillId="0" borderId="12" xfId="0" quotePrefix="1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0" fontId="6" fillId="0" borderId="9" xfId="0" quotePrefix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0" xfId="0" quotePrefix="1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0" xfId="0" quotePrefix="1" applyFont="1" applyBorder="1" applyAlignment="1" applyProtection="1">
      <alignment horizontal="left"/>
      <protection locked="0"/>
    </xf>
    <xf numFmtId="0" fontId="6" fillId="0" borderId="1" xfId="0" quotePrefix="1" applyFont="1" applyBorder="1" applyAlignment="1" applyProtection="1">
      <alignment horizontal="left"/>
      <protection locked="0"/>
    </xf>
    <xf numFmtId="0" fontId="6" fillId="0" borderId="11" xfId="0" quotePrefix="1" applyFont="1" applyBorder="1" applyAlignment="1" applyProtection="1">
      <alignment horizontal="left"/>
      <protection locked="0"/>
    </xf>
    <xf numFmtId="0" fontId="6" fillId="0" borderId="14" xfId="0" quotePrefix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15" fontId="2" fillId="0" borderId="9" xfId="0" applyNumberFormat="1" applyFont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8" xfId="0" quotePrefix="1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/>
    <xf numFmtId="1" fontId="0" fillId="0" borderId="0" xfId="0" applyNumberFormat="1" applyBorder="1" applyAlignment="1" applyProtection="1">
      <alignment horizontal="left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Fill="1" applyBorder="1" applyAlignment="1" applyProtection="1">
      <alignment horizontal="right"/>
      <protection locked="0"/>
    </xf>
    <xf numFmtId="1" fontId="2" fillId="0" borderId="23" xfId="0" applyNumberFormat="1" applyFont="1" applyFill="1" applyBorder="1" applyAlignment="1" applyProtection="1">
      <alignment horizontal="right"/>
      <protection locked="0"/>
    </xf>
    <xf numFmtId="1" fontId="2" fillId="0" borderId="24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24" xfId="0" quotePrefix="1" applyNumberFormat="1" applyFont="1" applyFill="1" applyBorder="1" applyAlignment="1" applyProtection="1">
      <alignment horizontal="right"/>
      <protection locked="0"/>
    </xf>
    <xf numFmtId="1" fontId="2" fillId="0" borderId="24" xfId="0" quotePrefix="1" applyNumberFormat="1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right"/>
      <protection locked="0"/>
    </xf>
    <xf numFmtId="1" fontId="2" fillId="0" borderId="24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/>
    <xf numFmtId="1" fontId="0" fillId="0" borderId="1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26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26" xfId="0" quotePrefix="1" applyFont="1" applyBorder="1" applyAlignment="1" applyProtection="1">
      <alignment horizontal="right"/>
      <protection locked="0"/>
    </xf>
    <xf numFmtId="0" fontId="5" fillId="0" borderId="0" xfId="0" quotePrefix="1" applyFont="1" applyBorder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right"/>
      <protection locked="0"/>
    </xf>
    <xf numFmtId="0" fontId="2" fillId="0" borderId="26" xfId="0" applyFont="1" applyBorder="1" applyProtection="1">
      <protection locked="0"/>
    </xf>
    <xf numFmtId="0" fontId="5" fillId="0" borderId="4" xfId="0" quotePrefix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9" fontId="2" fillId="0" borderId="5" xfId="0" applyNumberFormat="1" applyFont="1" applyFill="1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0" fontId="5" fillId="0" borderId="20" xfId="0" quotePrefix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9" fontId="2" fillId="3" borderId="0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9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9" fontId="2" fillId="0" borderId="0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  <xf numFmtId="0" fontId="5" fillId="0" borderId="27" xfId="0" quotePrefix="1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Protection="1">
      <protection locked="0"/>
    </xf>
    <xf numFmtId="9" fontId="2" fillId="0" borderId="2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9" fontId="5" fillId="0" borderId="1" xfId="0" applyNumberFormat="1" applyFont="1" applyFill="1" applyBorder="1" applyProtection="1">
      <protection locked="0"/>
    </xf>
    <xf numFmtId="164" fontId="5" fillId="0" borderId="11" xfId="0" applyNumberFormat="1" applyFon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0" fontId="2" fillId="0" borderId="0" xfId="1" applyBorder="1" applyAlignment="1"/>
    <xf numFmtId="0" fontId="2" fillId="0" borderId="0" xfId="1" applyBorder="1"/>
    <xf numFmtId="0" fontId="2" fillId="0" borderId="0" xfId="1"/>
    <xf numFmtId="0" fontId="2" fillId="4" borderId="5" xfId="1" applyFill="1" applyBorder="1" applyProtection="1">
      <protection locked="0"/>
    </xf>
    <xf numFmtId="9" fontId="2" fillId="4" borderId="5" xfId="1" applyNumberFormat="1" applyFill="1" applyBorder="1" applyProtection="1">
      <protection locked="0"/>
    </xf>
    <xf numFmtId="164" fontId="2" fillId="4" borderId="3" xfId="1" applyNumberFormat="1" applyFill="1" applyBorder="1" applyProtection="1">
      <protection locked="0"/>
    </xf>
    <xf numFmtId="0" fontId="11" fillId="0" borderId="0" xfId="1" applyFont="1"/>
    <xf numFmtId="0" fontId="2" fillId="0" borderId="30" xfId="1" applyFill="1" applyBorder="1" applyProtection="1">
      <protection locked="0"/>
    </xf>
    <xf numFmtId="0" fontId="2" fillId="0" borderId="31" xfId="1" applyFill="1" applyBorder="1" applyProtection="1">
      <protection locked="0"/>
    </xf>
    <xf numFmtId="9" fontId="2" fillId="0" borderId="31" xfId="1" applyNumberFormat="1" applyFill="1" applyBorder="1" applyProtection="1">
      <protection locked="0"/>
    </xf>
    <xf numFmtId="164" fontId="2" fillId="0" borderId="32" xfId="1" applyNumberFormat="1" applyFill="1" applyBorder="1" applyProtection="1">
      <protection locked="0"/>
    </xf>
    <xf numFmtId="0" fontId="2" fillId="0" borderId="20" xfId="1" applyFill="1" applyBorder="1" applyProtection="1">
      <protection locked="0"/>
    </xf>
    <xf numFmtId="0" fontId="2" fillId="0" borderId="0" xfId="1" applyFill="1" applyBorder="1" applyProtection="1">
      <protection locked="0"/>
    </xf>
    <xf numFmtId="9" fontId="2" fillId="0" borderId="0" xfId="1" applyNumberFormat="1" applyFill="1" applyBorder="1" applyProtection="1">
      <protection locked="0"/>
    </xf>
    <xf numFmtId="164" fontId="2" fillId="0" borderId="12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" xfId="1" applyFill="1" applyBorder="1" applyProtection="1">
      <protection locked="0"/>
    </xf>
    <xf numFmtId="9" fontId="2" fillId="0" borderId="1" xfId="1" applyNumberFormat="1" applyFill="1" applyBorder="1" applyProtection="1">
      <protection locked="0"/>
    </xf>
    <xf numFmtId="164" fontId="2" fillId="0" borderId="11" xfId="1" applyNumberFormat="1" applyFill="1" applyBorder="1" applyProtection="1"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9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0" xfId="1" quotePrefix="1" applyFont="1" applyFill="1" applyBorder="1" applyAlignment="1" applyProtection="1">
      <alignment horizontal="right"/>
      <protection locked="0"/>
    </xf>
    <xf numFmtId="164" fontId="2" fillId="0" borderId="0" xfId="1" applyNumberFormat="1" applyFill="1" applyBorder="1" applyProtection="1">
      <protection locked="0"/>
    </xf>
    <xf numFmtId="0" fontId="2" fillId="0" borderId="0" xfId="1" applyFill="1" applyBorder="1"/>
    <xf numFmtId="0" fontId="2" fillId="0" borderId="0" xfId="1" applyFill="1" applyBorder="1" applyAlignment="1"/>
    <xf numFmtId="0" fontId="2" fillId="0" borderId="0" xfId="1" applyFill="1" applyBorder="1" applyAlignment="1">
      <alignment horizontal="center"/>
    </xf>
    <xf numFmtId="0" fontId="5" fillId="0" borderId="0" xfId="1" applyFont="1"/>
    <xf numFmtId="1" fontId="2" fillId="0" borderId="0" xfId="0" applyNumberFormat="1" applyFont="1" applyAlignment="1">
      <alignment horizontal="right"/>
    </xf>
    <xf numFmtId="0" fontId="5" fillId="0" borderId="12" xfId="0" applyFont="1" applyBorder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/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" xfId="0" applyFont="1" applyBorder="1"/>
    <xf numFmtId="16" fontId="0" fillId="0" borderId="12" xfId="0" applyNumberFormat="1" applyBorder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0" fillId="0" borderId="21" xfId="0" applyNumberFormat="1" applyFont="1" applyBorder="1" applyAlignment="1" applyProtection="1">
      <alignment horizontal="right"/>
      <protection locked="0"/>
    </xf>
    <xf numFmtId="0" fontId="0" fillId="0" borderId="0" xfId="0" quotePrefix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10" fillId="0" borderId="21" xfId="0" applyNumberFormat="1" applyFont="1" applyFill="1" applyBorder="1" applyAlignment="1" applyProtection="1">
      <alignment horizontal="right"/>
      <protection locked="0"/>
    </xf>
    <xf numFmtId="16" fontId="0" fillId="0" borderId="12" xfId="0" applyNumberFormat="1" applyFill="1" applyBorder="1"/>
    <xf numFmtId="1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/>
    <xf numFmtId="16" fontId="5" fillId="0" borderId="12" xfId="0" quotePrefix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" fontId="2" fillId="0" borderId="12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34" xfId="0" applyNumberFormat="1" applyBorder="1"/>
    <xf numFmtId="1" fontId="2" fillId="0" borderId="33" xfId="0" applyNumberFormat="1" applyFont="1" applyFill="1" applyBorder="1" applyAlignment="1" applyProtection="1">
      <alignment horizontal="right"/>
      <protection locked="0"/>
    </xf>
    <xf numFmtId="1" fontId="10" fillId="0" borderId="35" xfId="0" applyNumberFormat="1" applyFont="1" applyFill="1" applyBorder="1" applyAlignment="1" applyProtection="1">
      <alignment horizontal="right"/>
      <protection locked="0"/>
    </xf>
    <xf numFmtId="0" fontId="0" fillId="0" borderId="33" xfId="0" applyBorder="1"/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0" fontId="0" fillId="0" borderId="15" xfId="0" quotePrefix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8" fillId="0" borderId="17" xfId="0" quotePrefix="1" applyFont="1" applyBorder="1" applyAlignment="1" applyProtection="1">
      <alignment horizontal="left"/>
      <protection locked="0"/>
    </xf>
    <xf numFmtId="0" fontId="8" fillId="0" borderId="18" xfId="0" quotePrefix="1" applyFont="1" applyBorder="1" applyAlignment="1" applyProtection="1">
      <alignment horizontal="left"/>
      <protection locked="0"/>
    </xf>
    <xf numFmtId="0" fontId="8" fillId="0" borderId="12" xfId="0" quotePrefix="1" applyFont="1" applyBorder="1" applyAlignment="1" applyProtection="1">
      <alignment horizontal="left"/>
      <protection locked="0"/>
    </xf>
    <xf numFmtId="0" fontId="21" fillId="0" borderId="9" xfId="0" applyFont="1" applyBorder="1" applyAlignment="1">
      <alignment horizontal="right"/>
    </xf>
    <xf numFmtId="0" fontId="8" fillId="0" borderId="9" xfId="0" quotePrefix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8" fillId="0" borderId="0" xfId="0" quotePrefix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right"/>
      <protection locked="0"/>
    </xf>
    <xf numFmtId="0" fontId="8" fillId="0" borderId="10" xfId="0" quotePrefix="1" applyFont="1" applyBorder="1" applyAlignment="1" applyProtection="1">
      <alignment horizontal="left"/>
      <protection locked="0"/>
    </xf>
    <xf numFmtId="0" fontId="8" fillId="0" borderId="1" xfId="0" quotePrefix="1" applyFont="1" applyBorder="1" applyAlignment="1" applyProtection="1">
      <alignment horizontal="left"/>
      <protection locked="0"/>
    </xf>
    <xf numFmtId="0" fontId="8" fillId="0" borderId="11" xfId="0" quotePrefix="1" applyFont="1" applyBorder="1" applyAlignment="1" applyProtection="1">
      <alignment horizontal="left"/>
      <protection locked="0"/>
    </xf>
    <xf numFmtId="0" fontId="8" fillId="0" borderId="14" xfId="0" quotePrefix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15" fontId="0" fillId="0" borderId="9" xfId="0" applyNumberFormat="1" applyBorder="1" applyAlignment="1" applyProtection="1">
      <alignment horizontal="right"/>
      <protection locked="0"/>
    </xf>
    <xf numFmtId="1" fontId="23" fillId="0" borderId="9" xfId="0" applyNumberFormat="1" applyFont="1" applyBorder="1" applyAlignment="1" applyProtection="1">
      <alignment horizontal="right"/>
      <protection locked="0"/>
    </xf>
    <xf numFmtId="1" fontId="24" fillId="0" borderId="17" xfId="0" applyNumberFormat="1" applyFont="1" applyFill="1" applyBorder="1" applyAlignment="1" applyProtection="1">
      <alignment horizontal="right"/>
      <protection locked="0"/>
    </xf>
    <xf numFmtId="1" fontId="24" fillId="0" borderId="19" xfId="0" applyNumberFormat="1" applyFont="1" applyFill="1" applyBorder="1" applyAlignment="1" applyProtection="1">
      <alignment horizontal="right"/>
      <protection locked="0"/>
    </xf>
    <xf numFmtId="1" fontId="24" fillId="0" borderId="18" xfId="0" applyNumberFormat="1" applyFont="1" applyFill="1" applyBorder="1" applyAlignment="1" applyProtection="1">
      <alignment horizontal="right"/>
      <protection locked="0"/>
    </xf>
    <xf numFmtId="1" fontId="24" fillId="0" borderId="12" xfId="0" applyNumberFormat="1" applyFont="1" applyFill="1" applyBorder="1" applyAlignment="1" applyProtection="1">
      <alignment horizontal="right"/>
      <protection locked="0"/>
    </xf>
    <xf numFmtId="1" fontId="24" fillId="0" borderId="18" xfId="0" quotePrefix="1" applyNumberFormat="1" applyFont="1" applyFill="1" applyBorder="1" applyAlignment="1" applyProtection="1">
      <alignment horizontal="right"/>
      <protection locked="0"/>
    </xf>
    <xf numFmtId="1" fontId="24" fillId="0" borderId="18" xfId="0" quotePrefix="1" applyNumberFormat="1" applyFont="1" applyBorder="1" applyAlignment="1" applyProtection="1">
      <alignment horizontal="right"/>
      <protection locked="0"/>
    </xf>
    <xf numFmtId="1" fontId="24" fillId="0" borderId="12" xfId="0" applyNumberFormat="1" applyFont="1" applyBorder="1" applyAlignment="1" applyProtection="1">
      <alignment horizontal="right"/>
      <protection locked="0"/>
    </xf>
    <xf numFmtId="1" fontId="24" fillId="0" borderId="9" xfId="0" applyNumberFormat="1" applyFont="1" applyBorder="1" applyAlignment="1" applyProtection="1">
      <alignment horizontal="right"/>
      <protection locked="0"/>
    </xf>
    <xf numFmtId="1" fontId="10" fillId="0" borderId="20" xfId="0" applyNumberFormat="1" applyFont="1" applyBorder="1" applyAlignment="1" applyProtection="1">
      <alignment horizontal="right"/>
      <protection locked="0"/>
    </xf>
    <xf numFmtId="1" fontId="25" fillId="0" borderId="18" xfId="0" applyNumberFormat="1" applyFont="1" applyBorder="1" applyAlignment="1" applyProtection="1">
      <alignment horizontal="right"/>
      <protection locked="0"/>
    </xf>
    <xf numFmtId="1" fontId="24" fillId="0" borderId="21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Border="1" applyProtection="1">
      <protection locked="0"/>
    </xf>
    <xf numFmtId="15" fontId="0" fillId="0" borderId="14" xfId="0" applyNumberFormat="1" applyBorder="1" applyAlignment="1" applyProtection="1">
      <alignment horizontal="right"/>
      <protection locked="0"/>
    </xf>
    <xf numFmtId="1" fontId="23" fillId="0" borderId="14" xfId="0" applyNumberFormat="1" applyFont="1" applyBorder="1" applyAlignment="1" applyProtection="1">
      <alignment horizontal="right"/>
      <protection locked="0"/>
    </xf>
    <xf numFmtId="1" fontId="24" fillId="0" borderId="22" xfId="0" applyNumberFormat="1" applyFont="1" applyFill="1" applyBorder="1" applyAlignment="1" applyProtection="1">
      <alignment horizontal="right"/>
      <protection locked="0"/>
    </xf>
    <xf numFmtId="1" fontId="24" fillId="0" borderId="23" xfId="0" applyNumberFormat="1" applyFont="1" applyFill="1" applyBorder="1" applyAlignment="1" applyProtection="1">
      <alignment horizontal="right"/>
      <protection locked="0"/>
    </xf>
    <xf numFmtId="1" fontId="24" fillId="0" borderId="24" xfId="0" applyNumberFormat="1" applyFont="1" applyFill="1" applyBorder="1" applyAlignment="1" applyProtection="1">
      <alignment horizontal="right"/>
      <protection locked="0"/>
    </xf>
    <xf numFmtId="1" fontId="24" fillId="0" borderId="11" xfId="0" applyNumberFormat="1" applyFont="1" applyFill="1" applyBorder="1" applyAlignment="1" applyProtection="1">
      <alignment horizontal="right"/>
      <protection locked="0"/>
    </xf>
    <xf numFmtId="1" fontId="24" fillId="0" borderId="24" xfId="0" quotePrefix="1" applyNumberFormat="1" applyFont="1" applyFill="1" applyBorder="1" applyAlignment="1" applyProtection="1">
      <alignment horizontal="right"/>
      <protection locked="0"/>
    </xf>
    <xf numFmtId="1" fontId="24" fillId="0" borderId="24" xfId="0" quotePrefix="1" applyNumberFormat="1" applyFont="1" applyBorder="1" applyAlignment="1" applyProtection="1">
      <alignment horizontal="right"/>
      <protection locked="0"/>
    </xf>
    <xf numFmtId="1" fontId="24" fillId="0" borderId="11" xfId="0" applyNumberFormat="1" applyFont="1" applyBorder="1" applyAlignment="1" applyProtection="1">
      <alignment horizontal="right"/>
      <protection locked="0"/>
    </xf>
    <xf numFmtId="1" fontId="24" fillId="0" borderId="14" xfId="0" applyNumberFormat="1" applyFont="1" applyBorder="1" applyAlignment="1" applyProtection="1">
      <alignment horizontal="right"/>
      <protection locked="0"/>
    </xf>
    <xf numFmtId="1" fontId="24" fillId="0" borderId="25" xfId="0" applyNumberFormat="1" applyFon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10" fillId="0" borderId="25" xfId="0" applyNumberFormat="1" applyFont="1" applyBorder="1" applyAlignment="1" applyProtection="1">
      <alignment horizontal="right"/>
      <protection locked="0"/>
    </xf>
    <xf numFmtId="1" fontId="0" fillId="0" borderId="26" xfId="0" applyNumberFormat="1" applyBorder="1" applyProtection="1">
      <protection locked="0"/>
    </xf>
    <xf numFmtId="1" fontId="5" fillId="0" borderId="26" xfId="0" applyNumberFormat="1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5" xfId="0" applyFill="1" applyBorder="1" applyProtection="1">
      <protection locked="0"/>
    </xf>
    <xf numFmtId="9" fontId="0" fillId="0" borderId="5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0" fontId="0" fillId="5" borderId="0" xfId="0" applyFill="1" applyBorder="1" applyProtection="1">
      <protection locked="0"/>
    </xf>
    <xf numFmtId="9" fontId="0" fillId="5" borderId="0" xfId="0" applyNumberFormat="1" applyFill="1" applyBorder="1" applyProtection="1">
      <protection locked="0"/>
    </xf>
    <xf numFmtId="164" fontId="0" fillId="5" borderId="12" xfId="0" applyNumberFormat="1" applyFill="1" applyBorder="1" applyProtection="1">
      <protection locked="0"/>
    </xf>
    <xf numFmtId="9" fontId="0" fillId="0" borderId="0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28" xfId="0" applyFill="1" applyBorder="1" applyProtection="1">
      <protection locked="0"/>
    </xf>
    <xf numFmtId="9" fontId="0" fillId="0" borderId="28" xfId="0" applyNumberFormat="1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9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/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9" fontId="0" fillId="4" borderId="5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0" fontId="11" fillId="0" borderId="0" xfId="0" applyFont="1"/>
    <xf numFmtId="0" fontId="0" fillId="0" borderId="30" xfId="0" applyFill="1" applyBorder="1" applyProtection="1">
      <protection locked="0"/>
    </xf>
    <xf numFmtId="0" fontId="0" fillId="0" borderId="31" xfId="0" applyFill="1" applyBorder="1" applyProtection="1">
      <protection locked="0"/>
    </xf>
    <xf numFmtId="9" fontId="0" fillId="0" borderId="31" xfId="0" applyNumberFormat="1" applyFill="1" applyBorder="1" applyProtection="1">
      <protection locked="0"/>
    </xf>
    <xf numFmtId="164" fontId="0" fillId="0" borderId="3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9" fontId="0" fillId="0" borderId="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quotePrefix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Alignment="1"/>
    <xf numFmtId="1" fontId="26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1" fontId="27" fillId="0" borderId="21" xfId="0" applyNumberFormat="1" applyFont="1" applyBorder="1" applyAlignment="1" applyProtection="1">
      <alignment horizontal="right"/>
      <protection locked="0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 horizontal="right"/>
    </xf>
    <xf numFmtId="1" fontId="27" fillId="0" borderId="21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/>
    <xf numFmtId="1" fontId="26" fillId="0" borderId="0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1" fontId="27" fillId="0" borderId="12" xfId="0" applyNumberFormat="1" applyFont="1" applyFill="1" applyBorder="1" applyAlignment="1" applyProtection="1">
      <alignment horizontal="right"/>
      <protection locked="0"/>
    </xf>
    <xf numFmtId="1" fontId="26" fillId="0" borderId="33" xfId="0" applyNumberFormat="1" applyFont="1" applyBorder="1"/>
    <xf numFmtId="1" fontId="27" fillId="0" borderId="3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7" fillId="0" borderId="36" xfId="0" applyFont="1" applyBorder="1" applyAlignment="1">
      <alignment horizontal="right"/>
    </xf>
    <xf numFmtId="1" fontId="27" fillId="0" borderId="34" xfId="0" applyNumberFormat="1" applyFont="1" applyFill="1" applyBorder="1" applyAlignment="1" applyProtection="1">
      <alignment horizontal="right"/>
      <protection locked="0"/>
    </xf>
    <xf numFmtId="0" fontId="0" fillId="0" borderId="33" xfId="0" quotePrefix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17" xfId="0" quotePrefix="1" applyFont="1" applyBorder="1" applyAlignment="1" applyProtection="1">
      <alignment horizontal="center"/>
      <protection locked="0"/>
    </xf>
    <xf numFmtId="0" fontId="5" fillId="0" borderId="18" xfId="0" quotePrefix="1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center"/>
      <protection locked="0"/>
    </xf>
    <xf numFmtId="0" fontId="2" fillId="0" borderId="16" xfId="0" quotePrefix="1" applyFont="1" applyBorder="1" applyAlignment="1" applyProtection="1">
      <alignment horizontal="center"/>
      <protection locked="0"/>
    </xf>
    <xf numFmtId="0" fontId="0" fillId="0" borderId="37" xfId="0" quotePrefix="1" applyBorder="1" applyAlignment="1" applyProtection="1">
      <alignment horizontal="center"/>
      <protection locked="0"/>
    </xf>
    <xf numFmtId="0" fontId="8" fillId="0" borderId="0" xfId="0" quotePrefix="1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15" fontId="0" fillId="0" borderId="9" xfId="0" applyNumberFormat="1" applyFill="1" applyBorder="1" applyAlignment="1" applyProtection="1">
      <alignment horizontal="right"/>
      <protection locked="0"/>
    </xf>
    <xf numFmtId="1" fontId="23" fillId="0" borderId="9" xfId="0" applyNumberFormat="1" applyFont="1" applyFill="1" applyBorder="1" applyAlignment="1" applyProtection="1">
      <alignment horizontal="right"/>
      <protection locked="0"/>
    </xf>
    <xf numFmtId="1" fontId="24" fillId="0" borderId="9" xfId="0" applyNumberFormat="1" applyFont="1" applyFill="1" applyBorder="1" applyAlignment="1" applyProtection="1">
      <alignment horizontal="right"/>
      <protection locked="0"/>
    </xf>
    <xf numFmtId="1" fontId="24" fillId="0" borderId="21" xfId="0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15" fontId="0" fillId="6" borderId="9" xfId="0" applyNumberFormat="1" applyFill="1" applyBorder="1" applyAlignment="1" applyProtection="1">
      <alignment horizontal="right"/>
      <protection locked="0"/>
    </xf>
    <xf numFmtId="1" fontId="24" fillId="6" borderId="17" xfId="0" applyNumberFormat="1" applyFont="1" applyFill="1" applyBorder="1" applyAlignment="1" applyProtection="1">
      <alignment horizontal="right"/>
      <protection locked="0"/>
    </xf>
    <xf numFmtId="1" fontId="24" fillId="6" borderId="19" xfId="0" applyNumberFormat="1" applyFont="1" applyFill="1" applyBorder="1" applyAlignment="1" applyProtection="1">
      <alignment horizontal="right"/>
      <protection locked="0"/>
    </xf>
    <xf numFmtId="1" fontId="24" fillId="6" borderId="18" xfId="0" applyNumberFormat="1" applyFont="1" applyFill="1" applyBorder="1" applyAlignment="1" applyProtection="1">
      <alignment horizontal="right"/>
      <protection locked="0"/>
    </xf>
    <xf numFmtId="1" fontId="24" fillId="6" borderId="12" xfId="0" applyNumberFormat="1" applyFont="1" applyFill="1" applyBorder="1" applyAlignment="1" applyProtection="1">
      <alignment horizontal="right"/>
      <protection locked="0"/>
    </xf>
    <xf numFmtId="1" fontId="24" fillId="6" borderId="18" xfId="0" quotePrefix="1" applyNumberFormat="1" applyFont="1" applyFill="1" applyBorder="1" applyAlignment="1" applyProtection="1">
      <alignment horizontal="right"/>
      <protection locked="0"/>
    </xf>
    <xf numFmtId="1" fontId="24" fillId="6" borderId="9" xfId="0" applyNumberFormat="1" applyFont="1" applyFill="1" applyBorder="1" applyAlignment="1" applyProtection="1">
      <alignment horizontal="right"/>
      <protection locked="0"/>
    </xf>
    <xf numFmtId="1" fontId="24" fillId="6" borderId="21" xfId="0" applyNumberFormat="1" applyFont="1" applyFill="1" applyBorder="1" applyProtection="1">
      <protection locked="0"/>
    </xf>
    <xf numFmtId="1" fontId="0" fillId="6" borderId="0" xfId="0" applyNumberFormat="1" applyFill="1" applyBorder="1" applyProtection="1">
      <protection locked="0"/>
    </xf>
    <xf numFmtId="1" fontId="10" fillId="6" borderId="0" xfId="0" applyNumberFormat="1" applyFont="1" applyFill="1" applyBorder="1" applyAlignment="1" applyProtection="1">
      <alignment horizontal="right"/>
      <protection locked="0"/>
    </xf>
    <xf numFmtId="1" fontId="0" fillId="6" borderId="0" xfId="0" applyNumberFormat="1" applyFill="1" applyBorder="1" applyAlignment="1" applyProtection="1"/>
    <xf numFmtId="1" fontId="0" fillId="6" borderId="0" xfId="0" applyNumberFormat="1" applyFill="1" applyBorder="1" applyAlignment="1" applyProtection="1">
      <alignment horizontal="left"/>
    </xf>
    <xf numFmtId="0" fontId="0" fillId="6" borderId="0" xfId="0" applyFill="1" applyBorder="1" applyProtection="1">
      <protection locked="0"/>
    </xf>
    <xf numFmtId="15" fontId="0" fillId="0" borderId="38" xfId="0" applyNumberFormat="1" applyBorder="1" applyAlignment="1" applyProtection="1">
      <alignment horizontal="right"/>
      <protection locked="0"/>
    </xf>
    <xf numFmtId="1" fontId="23" fillId="0" borderId="38" xfId="0" applyNumberFormat="1" applyFont="1" applyFill="1" applyBorder="1" applyAlignment="1" applyProtection="1">
      <alignment horizontal="right"/>
      <protection locked="0"/>
    </xf>
    <xf numFmtId="1" fontId="24" fillId="0" borderId="39" xfId="0" applyNumberFormat="1" applyFont="1" applyFill="1" applyBorder="1" applyAlignment="1" applyProtection="1">
      <alignment horizontal="right"/>
      <protection locked="0"/>
    </xf>
    <xf numFmtId="1" fontId="24" fillId="0" borderId="36" xfId="0" applyNumberFormat="1" applyFont="1" applyFill="1" applyBorder="1" applyAlignment="1" applyProtection="1">
      <alignment horizontal="right"/>
      <protection locked="0"/>
    </xf>
    <xf numFmtId="1" fontId="24" fillId="0" borderId="40" xfId="0" applyNumberFormat="1" applyFont="1" applyFill="1" applyBorder="1" applyAlignment="1" applyProtection="1">
      <alignment horizontal="right"/>
      <protection locked="0"/>
    </xf>
    <xf numFmtId="1" fontId="24" fillId="0" borderId="35" xfId="0" applyNumberFormat="1" applyFont="1" applyFill="1" applyBorder="1" applyAlignment="1" applyProtection="1">
      <alignment horizontal="right"/>
      <protection locked="0"/>
    </xf>
    <xf numFmtId="1" fontId="24" fillId="0" borderId="40" xfId="0" quotePrefix="1" applyNumberFormat="1" applyFont="1" applyFill="1" applyBorder="1" applyAlignment="1" applyProtection="1">
      <alignment horizontal="right"/>
      <protection locked="0"/>
    </xf>
    <xf numFmtId="1" fontId="24" fillId="0" borderId="40" xfId="0" quotePrefix="1" applyNumberFormat="1" applyFont="1" applyBorder="1" applyAlignment="1" applyProtection="1">
      <alignment horizontal="right"/>
      <protection locked="0"/>
    </xf>
    <xf numFmtId="1" fontId="24" fillId="0" borderId="35" xfId="0" applyNumberFormat="1" applyFont="1" applyBorder="1" applyAlignment="1" applyProtection="1">
      <alignment horizontal="right"/>
      <protection locked="0"/>
    </xf>
    <xf numFmtId="1" fontId="23" fillId="0" borderId="38" xfId="0" applyNumberFormat="1" applyFont="1" applyBorder="1" applyAlignment="1" applyProtection="1">
      <alignment horizontal="right"/>
      <protection locked="0"/>
    </xf>
    <xf numFmtId="1" fontId="24" fillId="0" borderId="38" xfId="0" applyNumberFormat="1" applyFont="1" applyBorder="1" applyAlignment="1" applyProtection="1">
      <alignment horizontal="right"/>
      <protection locked="0"/>
    </xf>
    <xf numFmtId="1" fontId="24" fillId="0" borderId="35" xfId="0" applyNumberFormat="1" applyFont="1" applyBorder="1" applyProtection="1">
      <protection locked="0"/>
    </xf>
    <xf numFmtId="1" fontId="0" fillId="0" borderId="33" xfId="0" applyNumberFormat="1" applyFill="1" applyBorder="1" applyProtection="1">
      <protection locked="0"/>
    </xf>
    <xf numFmtId="1" fontId="10" fillId="0" borderId="33" xfId="0" applyNumberFormat="1" applyFont="1" applyBorder="1" applyAlignment="1" applyProtection="1">
      <alignment horizontal="right"/>
      <protection locked="0"/>
    </xf>
    <xf numFmtId="1" fontId="10" fillId="0" borderId="35" xfId="0" applyNumberFormat="1" applyFont="1" applyBorder="1" applyAlignment="1" applyProtection="1">
      <alignment horizontal="right"/>
      <protection locked="0"/>
    </xf>
    <xf numFmtId="1" fontId="0" fillId="0" borderId="33" xfId="0" applyNumberFormat="1" applyBorder="1" applyAlignment="1" applyProtection="1"/>
    <xf numFmtId="1" fontId="0" fillId="0" borderId="33" xfId="0" applyNumberFormat="1" applyBorder="1" applyAlignment="1" applyProtection="1">
      <alignment horizontal="left"/>
    </xf>
    <xf numFmtId="0" fontId="0" fillId="0" borderId="33" xfId="0" applyFill="1" applyBorder="1" applyProtection="1">
      <protection locked="0"/>
    </xf>
    <xf numFmtId="0" fontId="29" fillId="0" borderId="0" xfId="0" applyFont="1"/>
    <xf numFmtId="0" fontId="31" fillId="0" borderId="0" xfId="0" applyFont="1" applyAlignment="1"/>
    <xf numFmtId="0" fontId="31" fillId="0" borderId="0" xfId="0" applyFont="1"/>
    <xf numFmtId="0" fontId="0" fillId="0" borderId="41" xfId="0" applyFill="1" applyBorder="1" applyProtection="1">
      <protection locked="0"/>
    </xf>
    <xf numFmtId="164" fontId="0" fillId="0" borderId="42" xfId="0" applyNumberFormat="1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43" xfId="0" applyNumberFormat="1" applyFill="1" applyBorder="1" applyProtection="1">
      <protection locked="0"/>
    </xf>
    <xf numFmtId="0" fontId="0" fillId="0" borderId="44" xfId="0" applyFill="1" applyBorder="1" applyProtection="1">
      <protection locked="0"/>
    </xf>
    <xf numFmtId="9" fontId="0" fillId="0" borderId="33" xfId="0" applyNumberFormat="1" applyFill="1" applyBorder="1" applyProtection="1">
      <protection locked="0"/>
    </xf>
    <xf numFmtId="164" fontId="0" fillId="0" borderId="45" xfId="0" applyNumberFormat="1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5" fillId="0" borderId="47" xfId="0" applyFont="1" applyFill="1" applyBorder="1" applyAlignment="1" applyProtection="1">
      <alignment horizontal="right"/>
      <protection locked="0"/>
    </xf>
    <xf numFmtId="9" fontId="5" fillId="0" borderId="47" xfId="0" applyNumberFormat="1" applyFont="1" applyFill="1" applyBorder="1" applyProtection="1">
      <protection locked="0"/>
    </xf>
    <xf numFmtId="164" fontId="5" fillId="0" borderId="48" xfId="0" applyNumberFormat="1" applyFont="1" applyFill="1" applyBorder="1" applyProtection="1">
      <protection locked="0"/>
    </xf>
    <xf numFmtId="0" fontId="28" fillId="0" borderId="0" xfId="0" applyFont="1"/>
    <xf numFmtId="0" fontId="0" fillId="4" borderId="46" xfId="0" applyFill="1" applyBorder="1" applyProtection="1">
      <protection locked="0"/>
    </xf>
    <xf numFmtId="0" fontId="0" fillId="4" borderId="47" xfId="0" applyFill="1" applyBorder="1" applyProtection="1">
      <protection locked="0"/>
    </xf>
    <xf numFmtId="9" fontId="0" fillId="4" borderId="47" xfId="0" applyNumberFormat="1" applyFill="1" applyBorder="1" applyProtection="1">
      <protection locked="0"/>
    </xf>
    <xf numFmtId="164" fontId="0" fillId="4" borderId="48" xfId="0" applyNumberFormat="1" applyFill="1" applyBorder="1" applyProtection="1">
      <protection locked="0"/>
    </xf>
    <xf numFmtId="0" fontId="26" fillId="7" borderId="0" xfId="0" applyFont="1" applyFill="1" applyAlignment="1">
      <alignment horizontal="right"/>
    </xf>
    <xf numFmtId="1" fontId="5" fillId="0" borderId="1" xfId="0" applyNumberFormat="1" applyFont="1" applyBorder="1" applyAlignment="1">
      <alignment horizontal="left"/>
    </xf>
    <xf numFmtId="0" fontId="34" fillId="0" borderId="0" xfId="0" applyFont="1" applyFill="1" applyAlignment="1">
      <alignment horizontal="right"/>
    </xf>
    <xf numFmtId="3" fontId="7" fillId="0" borderId="0" xfId="14" applyNumberFormat="1" applyFont="1" applyFill="1" applyBorder="1" applyAlignment="1"/>
    <xf numFmtId="1" fontId="34" fillId="0" borderId="0" xfId="0" applyNumberFormat="1" applyFont="1" applyFill="1" applyBorder="1" applyAlignment="1" applyProtection="1">
      <alignment horizontal="right"/>
      <protection locked="0"/>
    </xf>
    <xf numFmtId="1" fontId="2" fillId="0" borderId="49" xfId="0" applyNumberFormat="1" applyFont="1" applyFill="1" applyBorder="1" applyAlignment="1" applyProtection="1">
      <alignment horizontal="right"/>
      <protection locked="0"/>
    </xf>
    <xf numFmtId="1" fontId="2" fillId="0" borderId="49" xfId="0" applyNumberFormat="1" applyFont="1" applyBorder="1" applyAlignment="1">
      <alignment horizontal="right"/>
    </xf>
    <xf numFmtId="16" fontId="0" fillId="0" borderId="0" xfId="0" applyNumberFormat="1" applyBorder="1"/>
    <xf numFmtId="0" fontId="2" fillId="0" borderId="0" xfId="0" applyFont="1" applyBorder="1" applyAlignment="1">
      <alignment horizontal="right"/>
    </xf>
    <xf numFmtId="0" fontId="35" fillId="0" borderId="0" xfId="0" applyFont="1"/>
    <xf numFmtId="1" fontId="10" fillId="0" borderId="12" xfId="0" applyNumberFormat="1" applyFont="1" applyBorder="1" applyAlignment="1" applyProtection="1">
      <alignment horizontal="right"/>
      <protection locked="0"/>
    </xf>
    <xf numFmtId="1" fontId="10" fillId="0" borderId="33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4" borderId="4" xfId="1" applyFont="1" applyFill="1" applyBorder="1" applyProtection="1">
      <protection locked="0"/>
    </xf>
    <xf numFmtId="1" fontId="10" fillId="8" borderId="21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>
      <alignment horizontal="center" vertical="center" readingOrder="1"/>
    </xf>
    <xf numFmtId="0" fontId="37" fillId="0" borderId="0" xfId="0" applyFont="1"/>
    <xf numFmtId="0" fontId="0" fillId="0" borderId="20" xfId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10" xfId="1" applyFont="1" applyFill="1" applyBorder="1" applyProtection="1">
      <protection locked="0"/>
    </xf>
    <xf numFmtId="2" fontId="0" fillId="0" borderId="3" xfId="0" applyNumberFormat="1" applyFill="1" applyBorder="1"/>
    <xf numFmtId="0" fontId="0" fillId="0" borderId="4" xfId="1" applyFont="1" applyFill="1" applyBorder="1" applyProtection="1"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6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9" fontId="0" fillId="0" borderId="0" xfId="15" applyFont="1"/>
    <xf numFmtId="9" fontId="0" fillId="0" borderId="0" xfId="0" applyNumberFormat="1"/>
    <xf numFmtId="1" fontId="0" fillId="0" borderId="9" xfId="0" applyNumberFormat="1" applyFont="1" applyBorder="1" applyAlignment="1" applyProtection="1">
      <alignment horizontal="right"/>
      <protection locked="0"/>
    </xf>
    <xf numFmtId="0" fontId="0" fillId="0" borderId="30" xfId="1" applyFont="1" applyFill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16">
    <cellStyle name="0__" xfId="2"/>
    <cellStyle name="000,0__" xfId="3"/>
    <cellStyle name="Headings" xfId="4"/>
    <cellStyle name="Light bot border" xfId="5"/>
    <cellStyle name="Light right border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"/>
    <cellStyle name="Normal_DataA_1" xfId="14"/>
    <cellStyle name="Percent" xfId="15" builtinId="5"/>
    <cellStyle name="Red 10" xfId="12"/>
    <cellStyle name="Subtitle" xfId="13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3.xml"/><Relationship Id="rId17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(2011) </a:t>
            </a:r>
          </a:p>
          <a:p>
            <a:pPr>
              <a:defRPr/>
            </a:pPr>
            <a:r>
              <a:rPr lang="en-US"/>
              <a:t>Total Releases: 5.2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7067350635840223"/>
                  <c:y val="0.178203818083893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3925827608678755E-3"/>
                  <c:y val="-1.15586655782635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546989997548713E-3"/>
                  <c:y val="0.10919947772829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596529932619473E-2"/>
                  <c:y val="-0.2077175957975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939662439689343"/>
                  <c:y val="0.1908677947501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chart2011a!$P$7:$P$11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chart2011a!$T$7:$T$11</c:f>
              <c:numCache>
                <c:formatCode>#,##0\ "TAF"</c:formatCode>
                <c:ptCount val="5"/>
                <c:pt idx="0">
                  <c:v>1190.0798896161375</c:v>
                </c:pt>
                <c:pt idx="1">
                  <c:v>166.55297270113428</c:v>
                </c:pt>
                <c:pt idx="2">
                  <c:v>3.5627817632850625</c:v>
                </c:pt>
                <c:pt idx="3">
                  <c:v>2766.9609216232266</c:v>
                </c:pt>
                <c:pt idx="4">
                  <c:v>1029.9108284973561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Water for SWP Exports (Historical</a:t>
            </a:r>
            <a:r>
              <a:rPr lang="en-US" baseline="0"/>
              <a:t> Operations)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2007477025551E-2"/>
          <c:y val="8.5163629838259466E-2"/>
          <c:w val="0.90367581951357789"/>
          <c:h val="0.7870540318158195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bg1"/>
              </a:bgClr>
            </a:pattFill>
            <a:ln w="9525">
              <a:solidFill>
                <a:srgbClr val="7030A0"/>
              </a:solidFill>
            </a:ln>
          </c:spPr>
          <c:invertIfNegative val="0"/>
          <c:dLbls>
            <c:spPr>
              <a:pattFill prst="ltDnDiag">
                <a:fgClr>
                  <a:schemeClr val="accent4"/>
                </a:fgClr>
                <a:bgClr>
                  <a:schemeClr val="bg1"/>
                </a:bgClr>
              </a:patt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1"/>
          <c:order val="1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41952"/>
        <c:axId val="140943744"/>
      </c:barChart>
      <c:catAx>
        <c:axId val="1409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43744"/>
        <c:crosses val="autoZero"/>
        <c:auto val="1"/>
        <c:lblAlgn val="ctr"/>
        <c:lblOffset val="100"/>
        <c:noMultiLvlLbl val="0"/>
      </c:catAx>
      <c:valAx>
        <c:axId val="14094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094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9170084842322977E-2"/>
          <c:y val="0.91684749716072533"/>
          <c:w val="0.72144520409033719"/>
          <c:h val="7.9113511140687889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Water for Banks Exports (SWP Only)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pattFill prst="dkDnDiag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1"/>
          <c:order val="1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246272"/>
        <c:axId val="142247808"/>
      </c:barChart>
      <c:catAx>
        <c:axId val="1422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2247808"/>
        <c:crosses val="autoZero"/>
        <c:auto val="1"/>
        <c:lblAlgn val="ctr"/>
        <c:lblOffset val="100"/>
        <c:noMultiLvlLbl val="0"/>
      </c:catAx>
      <c:valAx>
        <c:axId val="14224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224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(2011) </a:t>
            </a:r>
          </a:p>
          <a:p>
            <a:pPr>
              <a:defRPr/>
            </a:pPr>
            <a:r>
              <a:rPr lang="en-US"/>
              <a:t>Total Releases: 5.2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337475999378329"/>
                  <c:y val="0.13698549000471774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In-Stream / Other
23%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400"/>
                      <a:t>Delta Export
3%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365590238893229E-3"/>
                  <c:y val="9.433700050160966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In-Basin Use
0%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435614049143296E-2"/>
                  <c:y val="-0.23665883077352157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Flood Control / Storage Management
54%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654579695332726"/>
                  <c:y val="0.15672008080639985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Local Agriculture
20%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chart2011a!$P$7:$P$11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chart2011a!$T$7:$T$11</c:f>
              <c:numCache>
                <c:formatCode>#,##0\ "TAF"</c:formatCode>
                <c:ptCount val="5"/>
                <c:pt idx="0">
                  <c:v>1190.0798896161375</c:v>
                </c:pt>
                <c:pt idx="1">
                  <c:v>166.55297270113428</c:v>
                </c:pt>
                <c:pt idx="2">
                  <c:v>3.5627817632850625</c:v>
                </c:pt>
                <c:pt idx="3">
                  <c:v>2766.9609216232266</c:v>
                </c:pt>
                <c:pt idx="4">
                  <c:v>1029.9108284973561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Primary Reasons for Lake Oroville Releases (2012)</a:t>
            </a:r>
            <a:endParaRPr lang="en-US"/>
          </a:p>
          <a:p>
            <a:pPr algn="ctr">
              <a:defRPr/>
            </a:pPr>
            <a:r>
              <a:rPr lang="en-US" sz="1800" b="1" i="0" baseline="0"/>
              <a:t>Total Release: 3.5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8448277668173962"/>
                  <c:y val="0.13229747527110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799017639424777E-2"/>
                  <c:y val="-0.178054567022538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23148325971448"/>
                  <c:y val="-0.12199661875005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683921993121148E-2"/>
                  <c:y val="3.0638607896432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16909637958225"/>
                  <c:y val="0.17584237023752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chart2012a!$O$2:$O$6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chart2012a!$S$2:$S$6</c:f>
              <c:numCache>
                <c:formatCode>#,##0\ "TAF"</c:formatCode>
                <c:ptCount val="5"/>
                <c:pt idx="0">
                  <c:v>1042.4444925960563</c:v>
                </c:pt>
                <c:pt idx="1">
                  <c:v>855.99645377029708</c:v>
                </c:pt>
                <c:pt idx="2">
                  <c:v>490.89917391847916</c:v>
                </c:pt>
                <c:pt idx="3">
                  <c:v>82.559539399962532</c:v>
                </c:pt>
                <c:pt idx="4">
                  <c:v>993.79506303993037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Primary Reasons for Lake Oroville Releases (2012)</a:t>
            </a:r>
            <a:endParaRPr lang="en-US"/>
          </a:p>
          <a:p>
            <a:pPr algn="ctr">
              <a:defRPr/>
            </a:pPr>
            <a:r>
              <a:rPr lang="en-US" sz="1800" b="1" i="0" baseline="0"/>
              <a:t>Total Release: 3.5 MAF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8448277668173962"/>
                  <c:y val="0.13229747527110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799017639424777E-2"/>
                  <c:y val="-0.178054567022538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23148325971448"/>
                  <c:y val="-0.12199661875005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337253314684742E-2"/>
                  <c:y val="1.853856461931615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Flood Control / Storage</a:t>
                    </a:r>
                    <a:r>
                      <a:rPr lang="en-US" sz="1400" baseline="0"/>
                      <a:t> Management</a:t>
                    </a:r>
                    <a:r>
                      <a:rPr lang="en-US" sz="1400"/>
                      <a:t>
2%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16909637958225"/>
                  <c:y val="0.17584237023752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chart2012a!$O$2:$O$6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chart2012a!$S$2:$S$6</c:f>
              <c:numCache>
                <c:formatCode>#,##0\ "TAF"</c:formatCode>
                <c:ptCount val="5"/>
                <c:pt idx="0">
                  <c:v>1042.4444925960563</c:v>
                </c:pt>
                <c:pt idx="1">
                  <c:v>855.99645377029708</c:v>
                </c:pt>
                <c:pt idx="2">
                  <c:v>490.89917391847916</c:v>
                </c:pt>
                <c:pt idx="3">
                  <c:v>82.559539399962532</c:v>
                </c:pt>
                <c:pt idx="4">
                  <c:v>993.79506303993037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(2015)</a:t>
            </a:r>
          </a:p>
          <a:p>
            <a:pPr>
              <a:defRPr/>
            </a:pPr>
            <a:r>
              <a:rPr lang="en-US"/>
              <a:t>Total Release:</a:t>
            </a:r>
            <a:r>
              <a:rPr lang="en-US" baseline="0"/>
              <a:t> 1.78 MAF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20104612401156863"/>
                  <c:y val="9.6629569348524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952003611013592E-2"/>
                  <c:y val="-0.22115456238361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88508283598309"/>
                  <c:y val="6.615893683680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chart2015a!$M$2:$M$6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chart2015a!$Q$2:$Q$6</c:f>
              <c:numCache>
                <c:formatCode>#,##0\ "TAF"</c:formatCode>
                <c:ptCount val="5"/>
                <c:pt idx="0">
                  <c:v>593.86832872862294</c:v>
                </c:pt>
                <c:pt idx="1">
                  <c:v>18.759216714372897</c:v>
                </c:pt>
                <c:pt idx="2">
                  <c:v>536.85312477786442</c:v>
                </c:pt>
                <c:pt idx="3">
                  <c:v>0</c:v>
                </c:pt>
                <c:pt idx="4">
                  <c:v>635.20792788906499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(2015)</a:t>
            </a:r>
          </a:p>
          <a:p>
            <a:pPr>
              <a:defRPr/>
            </a:pPr>
            <a:r>
              <a:rPr lang="en-US"/>
              <a:t>Total Release:</a:t>
            </a:r>
            <a:r>
              <a:rPr lang="en-US" baseline="0"/>
              <a:t> 1.78 MAF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20104612401156863"/>
                  <c:y val="9.6629569348524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952003611013592E-2"/>
                  <c:y val="-0.221154562383612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88508283598309"/>
                  <c:y val="6.615893683680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chart2015a!$M$2:$M$6</c:f>
              <c:strCache>
                <c:ptCount val="5"/>
                <c:pt idx="0">
                  <c:v>In-Stream / Other</c:v>
                </c:pt>
                <c:pt idx="1">
                  <c:v>Delta Export</c:v>
                </c:pt>
                <c:pt idx="2">
                  <c:v>In-Basin Use</c:v>
                </c:pt>
                <c:pt idx="3">
                  <c:v>Flood Control / Storage Management</c:v>
                </c:pt>
                <c:pt idx="4">
                  <c:v>Local Agriculture</c:v>
                </c:pt>
              </c:strCache>
            </c:strRef>
          </c:cat>
          <c:val>
            <c:numRef>
              <c:f>chart2015a!$Q$2:$Q$6</c:f>
              <c:numCache>
                <c:formatCode>#,##0\ "TAF"</c:formatCode>
                <c:ptCount val="5"/>
                <c:pt idx="0">
                  <c:v>593.86832872862294</c:v>
                </c:pt>
                <c:pt idx="1">
                  <c:v>18.759216714372897</c:v>
                </c:pt>
                <c:pt idx="2">
                  <c:v>536.85312477786442</c:v>
                </c:pt>
                <c:pt idx="3">
                  <c:v>0</c:v>
                </c:pt>
                <c:pt idx="4">
                  <c:v>635.20792788906499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a'!$P$4</c:f>
              <c:strCache>
                <c:ptCount val="1"/>
                <c:pt idx="0">
                  <c:v>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a'!$Q$4:$S$4</c:f>
              <c:numCache>
                <c:formatCode>0.00</c:formatCode>
                <c:ptCount val="3"/>
                <c:pt idx="0">
                  <c:v>1.1900798896161375</c:v>
                </c:pt>
                <c:pt idx="1">
                  <c:v>1.0424444925960563</c:v>
                </c:pt>
                <c:pt idx="2">
                  <c:v>0.59386832872862294</c:v>
                </c:pt>
              </c:numCache>
            </c:numRef>
          </c:val>
        </c:ser>
        <c:ser>
          <c:idx val="4"/>
          <c:order val="1"/>
          <c:tx>
            <c:strRef>
              <c:f>'Bar Chart a'!$P$7</c:f>
              <c:strCache>
                <c:ptCount val="1"/>
                <c:pt idx="0">
                  <c:v>Flood Control Storage Management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a'!$Q$7:$S$7</c:f>
              <c:numCache>
                <c:formatCode>0.00</c:formatCode>
                <c:ptCount val="3"/>
                <c:pt idx="0">
                  <c:v>2.7669609216232267</c:v>
                </c:pt>
                <c:pt idx="1">
                  <c:v>8.2559539399962537E-2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strRef>
              <c:f>'Bar Chart a'!$P$6</c:f>
              <c:strCache>
                <c:ptCount val="1"/>
                <c:pt idx="0">
                  <c:v>Delta Requirements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a'!$Q$6:$S$6</c:f>
              <c:numCache>
                <c:formatCode>0.00</c:formatCode>
                <c:ptCount val="3"/>
                <c:pt idx="0">
                  <c:v>3.5627817632850624E-3</c:v>
                </c:pt>
                <c:pt idx="1">
                  <c:v>0.49089917391847915</c:v>
                </c:pt>
                <c:pt idx="2">
                  <c:v>0.5368531247778644</c:v>
                </c:pt>
              </c:numCache>
            </c:numRef>
          </c:val>
        </c:ser>
        <c:ser>
          <c:idx val="5"/>
          <c:order val="3"/>
          <c:tx>
            <c:strRef>
              <c:f>'Bar Chart a'!$P$8</c:f>
              <c:strCache>
                <c:ptCount val="1"/>
                <c:pt idx="0">
                  <c:v>Afterbay Settlement Deliveries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a'!$Q$8:$S$8</c:f>
              <c:numCache>
                <c:formatCode>0.00</c:formatCode>
                <c:ptCount val="3"/>
                <c:pt idx="0">
                  <c:v>1.0299108284973562</c:v>
                </c:pt>
                <c:pt idx="1">
                  <c:v>0.99379506303993037</c:v>
                </c:pt>
                <c:pt idx="2">
                  <c:v>0.63520792788906499</c:v>
                </c:pt>
              </c:numCache>
            </c:numRef>
          </c:val>
        </c:ser>
        <c:ser>
          <c:idx val="2"/>
          <c:order val="4"/>
          <c:tx>
            <c:strRef>
              <c:f>'Bar Chart a'!$P$5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87776"/>
        <c:axId val="140589312"/>
      </c:barChart>
      <c:catAx>
        <c:axId val="1405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89312"/>
        <c:crosses val="autoZero"/>
        <c:auto val="1"/>
        <c:lblAlgn val="ctr"/>
        <c:lblOffset val="100"/>
        <c:noMultiLvlLbl val="0"/>
      </c:catAx>
      <c:valAx>
        <c:axId val="14058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058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Reasons for Lake Oroville Releases (Historical Operations)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a'!$P$4</c:f>
              <c:strCache>
                <c:ptCount val="1"/>
                <c:pt idx="0">
                  <c:v>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a'!$Q$4:$S$4</c:f>
              <c:numCache>
                <c:formatCode>0.00</c:formatCode>
                <c:ptCount val="3"/>
                <c:pt idx="0">
                  <c:v>1.1900798896161375</c:v>
                </c:pt>
                <c:pt idx="1">
                  <c:v>1.0424444925960563</c:v>
                </c:pt>
                <c:pt idx="2">
                  <c:v>0.59386832872862294</c:v>
                </c:pt>
              </c:numCache>
            </c:numRef>
          </c:val>
        </c:ser>
        <c:ser>
          <c:idx val="4"/>
          <c:order val="1"/>
          <c:tx>
            <c:strRef>
              <c:f>'Bar Chart a'!$P$7</c:f>
              <c:strCache>
                <c:ptCount val="1"/>
                <c:pt idx="0">
                  <c:v>Flood Control Storage Management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a'!$Q$7:$S$7</c:f>
              <c:numCache>
                <c:formatCode>0.00</c:formatCode>
                <c:ptCount val="3"/>
                <c:pt idx="0">
                  <c:v>2.7669609216232267</c:v>
                </c:pt>
                <c:pt idx="1">
                  <c:v>8.2559539399962537E-2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strRef>
              <c:f>'Bar Chart a'!$P$6</c:f>
              <c:strCache>
                <c:ptCount val="1"/>
                <c:pt idx="0">
                  <c:v>Delta Requirements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a'!$Q$6:$S$6</c:f>
              <c:numCache>
                <c:formatCode>0.00</c:formatCode>
                <c:ptCount val="3"/>
                <c:pt idx="0">
                  <c:v>3.5627817632850624E-3</c:v>
                </c:pt>
                <c:pt idx="1">
                  <c:v>0.49089917391847915</c:v>
                </c:pt>
                <c:pt idx="2">
                  <c:v>0.5368531247778644</c:v>
                </c:pt>
              </c:numCache>
            </c:numRef>
          </c:val>
        </c:ser>
        <c:ser>
          <c:idx val="5"/>
          <c:order val="3"/>
          <c:tx>
            <c:strRef>
              <c:f>'Bar Chart a'!$P$8</c:f>
              <c:strCache>
                <c:ptCount val="1"/>
                <c:pt idx="0">
                  <c:v>Afterbay Settlement Deliveries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a'!$Q$8:$S$8</c:f>
              <c:numCache>
                <c:formatCode>0.00</c:formatCode>
                <c:ptCount val="3"/>
                <c:pt idx="0">
                  <c:v>1.0299108284973562</c:v>
                </c:pt>
                <c:pt idx="1">
                  <c:v>0.99379506303993037</c:v>
                </c:pt>
                <c:pt idx="2">
                  <c:v>0.63520792788906499</c:v>
                </c:pt>
              </c:numCache>
            </c:numRef>
          </c:val>
        </c:ser>
        <c:ser>
          <c:idx val="2"/>
          <c:order val="4"/>
          <c:tx>
            <c:strRef>
              <c:f>'Bar Chart a'!$P$5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34304"/>
        <c:axId val="140835840"/>
      </c:barChart>
      <c:catAx>
        <c:axId val="1408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835840"/>
        <c:crosses val="autoZero"/>
        <c:auto val="1"/>
        <c:lblAlgn val="ctr"/>
        <c:lblOffset val="100"/>
        <c:noMultiLvlLbl val="0"/>
      </c:catAx>
      <c:valAx>
        <c:axId val="14083584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0834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894125946054248E-2"/>
          <c:y val="0.91393689969230907"/>
          <c:w val="0.8896379302544386"/>
          <c:h val="8.408200225568834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Sources of Exported Water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'Bar Chart a ExportWater'!$P$4</c:f>
              <c:strCache>
                <c:ptCount val="1"/>
                <c:pt idx="0">
                  <c:v>Recapture of Feather River Flow Requirements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ExportWater'!$Q$4:$S$4</c:f>
              <c:numCache>
                <c:formatCode>0.00</c:formatCode>
                <c:ptCount val="3"/>
                <c:pt idx="0">
                  <c:v>0.10453045</c:v>
                </c:pt>
                <c:pt idx="1">
                  <c:v>0.59782690000000005</c:v>
                </c:pt>
                <c:pt idx="2">
                  <c:v>0.22545449433000003</c:v>
                </c:pt>
              </c:numCache>
            </c:numRef>
          </c:val>
        </c:ser>
        <c:ser>
          <c:idx val="4"/>
          <c:order val="1"/>
          <c:tx>
            <c:strRef>
              <c:f>'Bar Chart a ExportWater'!$P$6</c:f>
              <c:strCache>
                <c:ptCount val="1"/>
                <c:pt idx="0">
                  <c:v>Flood Control Releases and Unstored Flow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ExportWater'!$Q$6:$S$6</c:f>
              <c:numCache>
                <c:formatCode>0.00</c:formatCode>
                <c:ptCount val="3"/>
                <c:pt idx="0">
                  <c:v>3.6078214082988662</c:v>
                </c:pt>
                <c:pt idx="1">
                  <c:v>0.80495669372970269</c:v>
                </c:pt>
                <c:pt idx="2">
                  <c:v>0.56512767845562717</c:v>
                </c:pt>
              </c:numCache>
            </c:numRef>
          </c:val>
        </c:ser>
        <c:ser>
          <c:idx val="2"/>
          <c:order val="2"/>
          <c:tx>
            <c:strRef>
              <c:f>'Bar Chart a ExportWater'!$P$5</c:f>
              <c:strCache>
                <c:ptCount val="1"/>
                <c:pt idx="0">
                  <c:v>Water Released for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 Chart a ExportWater'!$Q$3:$S$3</c:f>
              <c:strCache>
                <c:ptCount val="3"/>
                <c:pt idx="0">
                  <c:v>2011 (Wet)</c:v>
                </c:pt>
                <c:pt idx="1">
                  <c:v>2012 (Below Normal)</c:v>
                </c:pt>
                <c:pt idx="2">
                  <c:v>2015 (Critical)</c:v>
                </c:pt>
              </c:strCache>
            </c:strRef>
          </c:cat>
          <c:val>
            <c:numRef>
              <c:f>'Bar Chart a ExportWater'!$Q$5:$S$5</c:f>
              <c:numCache>
                <c:formatCode>0.00</c:formatCode>
                <c:ptCount val="3"/>
                <c:pt idx="0">
                  <c:v>0.16655297270113428</c:v>
                </c:pt>
                <c:pt idx="1">
                  <c:v>0.85599645377029709</c:v>
                </c:pt>
                <c:pt idx="2">
                  <c:v>1.8759216714372896E-2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11328"/>
        <c:axId val="138212864"/>
      </c:barChart>
      <c:catAx>
        <c:axId val="13821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12864"/>
        <c:crosses val="autoZero"/>
        <c:auto val="1"/>
        <c:lblAlgn val="ctr"/>
        <c:lblOffset val="100"/>
        <c:noMultiLvlLbl val="0"/>
      </c:catAx>
      <c:valAx>
        <c:axId val="13821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(MAF)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821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theme="5" tint="0.59999389629810485"/>
  </sheetPr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>
    <tabColor theme="8" tint="0.59999389629810485"/>
  </sheetPr>
  <sheetViews>
    <sheetView zoomScale="10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>
    <tabColor rgb="FF92D050"/>
  </sheetPr>
  <sheetViews>
    <sheetView zoomScale="10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7">
    <tabColor theme="9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142874</xdr:rowOff>
    </xdr:from>
    <xdr:to>
      <xdr:col>14</xdr:col>
      <xdr:colOff>95250</xdr:colOff>
      <xdr:row>37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4</xdr:row>
      <xdr:rowOff>142875</xdr:rowOff>
    </xdr:from>
    <xdr:to>
      <xdr:col>13</xdr:col>
      <xdr:colOff>219075</xdr:colOff>
      <xdr:row>7</xdr:row>
      <xdr:rowOff>57150</xdr:rowOff>
    </xdr:to>
    <xdr:sp macro="" textlink="">
      <xdr:nvSpPr>
        <xdr:cNvPr id="2" name="TextBox 1"/>
        <xdr:cNvSpPr txBox="1"/>
      </xdr:nvSpPr>
      <xdr:spPr>
        <a:xfrm>
          <a:off x="6334125" y="876300"/>
          <a:ext cx="180975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</a:t>
          </a:r>
          <a:r>
            <a:rPr lang="en-US" sz="1400" b="1" baseline="0"/>
            <a:t> Wet</a:t>
          </a:r>
          <a:endParaRPr lang="en-US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14</xdr:col>
      <xdr:colOff>304800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3</xdr:row>
      <xdr:rowOff>114300</xdr:rowOff>
    </xdr:from>
    <xdr:to>
      <xdr:col>3</xdr:col>
      <xdr:colOff>361950</xdr:colOff>
      <xdr:row>4</xdr:row>
      <xdr:rowOff>152400</xdr:rowOff>
    </xdr:to>
    <xdr:sp macro="" textlink="">
      <xdr:nvSpPr>
        <xdr:cNvPr id="2" name="TextBox 1"/>
        <xdr:cNvSpPr txBox="1"/>
      </xdr:nvSpPr>
      <xdr:spPr>
        <a:xfrm>
          <a:off x="1381125" y="609600"/>
          <a:ext cx="8096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5.16 MAF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0.35953</cdr:x>
      <cdr:y>0.36654</cdr:y>
    </cdr:from>
    <cdr:to>
      <cdr:x>0.45233</cdr:x>
      <cdr:y>0.40677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6900" y="1822450"/>
          <a:ext cx="809625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3.47 MAF</a:t>
          </a:r>
        </a:p>
      </cdr:txBody>
    </cdr:sp>
  </cdr:relSizeAnchor>
  <cdr:relSizeAnchor xmlns:cdr="http://schemas.openxmlformats.org/drawingml/2006/chartDrawing">
    <cdr:from>
      <cdr:x>0.57787</cdr:x>
      <cdr:y>0.62324</cdr:y>
    </cdr:from>
    <cdr:to>
      <cdr:x>0.67067</cdr:x>
      <cdr:y>0.66347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41900" y="3098800"/>
          <a:ext cx="80962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1.78 MAF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0.4865</cdr:x>
      <cdr:y>0.36526</cdr:y>
    </cdr:from>
    <cdr:to>
      <cdr:x>0.5793</cdr:x>
      <cdr:y>0.40549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2648" y="2289852"/>
          <a:ext cx="803564" cy="252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3.47 MAF</a:t>
          </a:r>
        </a:p>
      </cdr:txBody>
    </cdr:sp>
  </cdr:relSizeAnchor>
  <cdr:relSizeAnchor xmlns:cdr="http://schemas.openxmlformats.org/drawingml/2006/chartDrawing">
    <cdr:from>
      <cdr:x>0.79019</cdr:x>
      <cdr:y>0.56605</cdr:y>
    </cdr:from>
    <cdr:to>
      <cdr:x>0.88299</cdr:x>
      <cdr:y>0.60628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2327" y="3548668"/>
          <a:ext cx="803564" cy="25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1.78 MAF</a:t>
          </a:r>
        </a:p>
      </cdr:txBody>
    </cdr:sp>
  </cdr:relSizeAnchor>
  <cdr:relSizeAnchor xmlns:cdr="http://schemas.openxmlformats.org/drawingml/2006/chartDrawing">
    <cdr:from>
      <cdr:x>0.18475</cdr:x>
      <cdr:y>0.14398</cdr:y>
    </cdr:from>
    <cdr:to>
      <cdr:x>0.27755</cdr:x>
      <cdr:y>0.18421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99767" y="902637"/>
          <a:ext cx="803564" cy="2522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5.16 MAF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14</xdr:col>
      <xdr:colOff>304800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6</xdr:row>
      <xdr:rowOff>0</xdr:rowOff>
    </xdr:from>
    <xdr:to>
      <xdr:col>3</xdr:col>
      <xdr:colOff>409575</xdr:colOff>
      <xdr:row>7</xdr:row>
      <xdr:rowOff>38100</xdr:rowOff>
    </xdr:to>
    <xdr:sp macro="" textlink="">
      <xdr:nvSpPr>
        <xdr:cNvPr id="3" name="TextBox 2"/>
        <xdr:cNvSpPr txBox="1"/>
      </xdr:nvSpPr>
      <xdr:spPr>
        <a:xfrm>
          <a:off x="1428750" y="990600"/>
          <a:ext cx="8096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3.88 MAF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0.38138</cdr:x>
      <cdr:y>0.48147</cdr:y>
    </cdr:from>
    <cdr:to>
      <cdr:x>0.47418</cdr:x>
      <cdr:y>0.5217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7513" y="2393906"/>
          <a:ext cx="809671" cy="200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0.61717</cdr:x>
      <cdr:y>0.74584</cdr:y>
    </cdr:from>
    <cdr:to>
      <cdr:x>0.70997</cdr:x>
      <cdr:y>0.78607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84759" y="3708367"/>
          <a:ext cx="809671" cy="200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0.48585</cdr:x>
      <cdr:y>0.43427</cdr:y>
    </cdr:from>
    <cdr:to>
      <cdr:x>0.57865</cdr:x>
      <cdr:y>0.4745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09039" y="2730935"/>
          <a:ext cx="803950" cy="252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0.78726</cdr:x>
      <cdr:y>0.68514</cdr:y>
    </cdr:from>
    <cdr:to>
      <cdr:x>0.88006</cdr:x>
      <cdr:y>0.72537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20215" y="4308584"/>
          <a:ext cx="803949" cy="252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  <cdr:relSizeAnchor xmlns:cdr="http://schemas.openxmlformats.org/drawingml/2006/chartDrawing">
    <cdr:from>
      <cdr:x>0.18575</cdr:x>
      <cdr:y>0.16006</cdr:y>
    </cdr:from>
    <cdr:to>
      <cdr:x>0.27904</cdr:x>
      <cdr:y>0.19183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1609190" y="1006559"/>
          <a:ext cx="808194" cy="199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3.88 MAF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0.39853</cdr:x>
      <cdr:y>0.47162</cdr:y>
    </cdr:from>
    <cdr:to>
      <cdr:x>0.49133</cdr:x>
      <cdr:y>0.51185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0908" y="2964867"/>
          <a:ext cx="803564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2.26 MAF</a:t>
          </a:r>
        </a:p>
      </cdr:txBody>
    </cdr:sp>
  </cdr:relSizeAnchor>
  <cdr:relSizeAnchor xmlns:cdr="http://schemas.openxmlformats.org/drawingml/2006/chartDrawing">
    <cdr:from>
      <cdr:x>0.6184</cdr:x>
      <cdr:y>0.74363</cdr:y>
    </cdr:from>
    <cdr:to>
      <cdr:x>0.7112</cdr:x>
      <cdr:y>0.78386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54782" y="4674800"/>
          <a:ext cx="803564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0.81 MAF</a:t>
          </a:r>
        </a:p>
      </cdr:txBody>
    </cdr:sp>
  </cdr:relSizeAnchor>
  <cdr:relSizeAnchor xmlns:cdr="http://schemas.openxmlformats.org/drawingml/2006/chartDrawing">
    <cdr:from>
      <cdr:x>0.1933</cdr:x>
      <cdr:y>0.52814</cdr:y>
    </cdr:from>
    <cdr:to>
      <cdr:x>0.25741</cdr:x>
      <cdr:y>0.5748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75498" y="3324349"/>
          <a:ext cx="555689" cy="2936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/>
            <a:t>93 %</a:t>
          </a:r>
        </a:p>
      </cdr:txBody>
    </cdr:sp>
  </cdr:relSizeAnchor>
  <cdr:relSizeAnchor xmlns:cdr="http://schemas.openxmlformats.org/drawingml/2006/chartDrawing">
    <cdr:from>
      <cdr:x>0.19626</cdr:x>
      <cdr:y>0.20078</cdr:y>
    </cdr:from>
    <cdr:to>
      <cdr:x>0.26036</cdr:x>
      <cdr:y>0.24744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01098" y="1263808"/>
          <a:ext cx="555603" cy="29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4 %</a:t>
          </a:r>
        </a:p>
      </cdr:txBody>
    </cdr:sp>
  </cdr:relSizeAnchor>
  <cdr:relSizeAnchor xmlns:cdr="http://schemas.openxmlformats.org/drawingml/2006/chartDrawing">
    <cdr:from>
      <cdr:x>0.27977</cdr:x>
      <cdr:y>0.22591</cdr:y>
    </cdr:from>
    <cdr:to>
      <cdr:x>0.34387</cdr:x>
      <cdr:y>0.27257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24981" y="1421967"/>
          <a:ext cx="555603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3 %</a:t>
          </a:r>
        </a:p>
      </cdr:txBody>
    </cdr:sp>
  </cdr:relSizeAnchor>
  <cdr:relSizeAnchor xmlns:cdr="http://schemas.openxmlformats.org/drawingml/2006/chartDrawing">
    <cdr:from>
      <cdr:x>0.26825</cdr:x>
      <cdr:y>0.2509</cdr:y>
    </cdr:from>
    <cdr:to>
      <cdr:x>0.28199</cdr:x>
      <cdr:y>0.2509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325096" y="1579278"/>
          <a:ext cx="11909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0.41237</cdr:x>
      <cdr:y>0.835</cdr:y>
    </cdr:from>
    <cdr:to>
      <cdr:x>0.47647</cdr:x>
      <cdr:y>0.88166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570750" y="5234778"/>
          <a:ext cx="555047" cy="292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/>
            <a:t>36 %</a:t>
          </a:r>
        </a:p>
      </cdr:txBody>
    </cdr:sp>
  </cdr:relSizeAnchor>
  <cdr:relSizeAnchor xmlns:cdr="http://schemas.openxmlformats.org/drawingml/2006/chartDrawing">
    <cdr:from>
      <cdr:x>0.41528</cdr:x>
      <cdr:y>0.72434</cdr:y>
    </cdr:from>
    <cdr:to>
      <cdr:x>0.47938</cdr:x>
      <cdr:y>0.771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599567" y="4559287"/>
          <a:ext cx="555603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26 %</a:t>
          </a:r>
        </a:p>
      </cdr:txBody>
    </cdr:sp>
  </cdr:relSizeAnchor>
  <cdr:relSizeAnchor xmlns:cdr="http://schemas.openxmlformats.org/drawingml/2006/chartDrawing">
    <cdr:from>
      <cdr:x>0.41545</cdr:x>
      <cdr:y>0.57004</cdr:y>
    </cdr:from>
    <cdr:to>
      <cdr:x>0.47955</cdr:x>
      <cdr:y>0.61669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01047" y="3588064"/>
          <a:ext cx="555602" cy="293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38 %</a:t>
          </a:r>
        </a:p>
      </cdr:txBody>
    </cdr:sp>
  </cdr:relSizeAnchor>
  <cdr:relSizeAnchor xmlns:cdr="http://schemas.openxmlformats.org/drawingml/2006/chartDrawing">
    <cdr:from>
      <cdr:x>0.63206</cdr:x>
      <cdr:y>0.85376</cdr:y>
    </cdr:from>
    <cdr:to>
      <cdr:x>0.69616</cdr:x>
      <cdr:y>0.90042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473066" y="5352369"/>
          <a:ext cx="555047" cy="292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/>
            <a:t>70 %</a:t>
          </a:r>
        </a:p>
      </cdr:txBody>
    </cdr:sp>
  </cdr:relSizeAnchor>
  <cdr:relSizeAnchor xmlns:cdr="http://schemas.openxmlformats.org/drawingml/2006/chartDrawing">
    <cdr:from>
      <cdr:x>0.72067</cdr:x>
      <cdr:y>0.7566</cdr:y>
    </cdr:from>
    <cdr:to>
      <cdr:x>0.78478</cdr:x>
      <cdr:y>0.80326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246628" y="4762366"/>
          <a:ext cx="555690" cy="29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2 %</a:t>
          </a:r>
        </a:p>
      </cdr:txBody>
    </cdr:sp>
  </cdr:relSizeAnchor>
  <cdr:relSizeAnchor xmlns:cdr="http://schemas.openxmlformats.org/drawingml/2006/chartDrawing">
    <cdr:from>
      <cdr:x>0.63889</cdr:x>
      <cdr:y>0.78234</cdr:y>
    </cdr:from>
    <cdr:to>
      <cdr:x>0.703</cdr:x>
      <cdr:y>0.829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537746" y="4924395"/>
          <a:ext cx="555690" cy="293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28 %</a:t>
          </a:r>
        </a:p>
      </cdr:txBody>
    </cdr:sp>
  </cdr:relSizeAnchor>
  <cdr:relSizeAnchor xmlns:cdr="http://schemas.openxmlformats.org/drawingml/2006/chartDrawing">
    <cdr:from>
      <cdr:x>0.70901</cdr:x>
      <cdr:y>0.7847</cdr:y>
    </cdr:from>
    <cdr:to>
      <cdr:x>0.72183</cdr:x>
      <cdr:y>0.7847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6145506" y="4939273"/>
          <a:ext cx="11112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0.17893</cdr:x>
      <cdr:y>0.1648</cdr:y>
    </cdr:from>
    <cdr:to>
      <cdr:x>0.27173</cdr:x>
      <cdr:y>0.20503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549372" y="1036025"/>
          <a:ext cx="803563" cy="252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3.88 MAF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387" cy="6276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0.72232</cdr:x>
      <cdr:y>0.17043</cdr:y>
    </cdr:from>
    <cdr:to>
      <cdr:x>0.9274</cdr:x>
      <cdr:y>0.22682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6033" y="1070579"/>
          <a:ext cx="1779050" cy="354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SVI Water Type: Wet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12</xdr:col>
      <xdr:colOff>257175</xdr:colOff>
      <xdr:row>17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2</xdr:row>
      <xdr:rowOff>171450</xdr:rowOff>
    </xdr:from>
    <xdr:to>
      <xdr:col>12</xdr:col>
      <xdr:colOff>38100</xdr:colOff>
      <xdr:row>3</xdr:row>
      <xdr:rowOff>190500</xdr:rowOff>
    </xdr:to>
    <xdr:sp macro="" textlink="">
      <xdr:nvSpPr>
        <xdr:cNvPr id="3" name="TextBox 2"/>
        <xdr:cNvSpPr txBox="1"/>
      </xdr:nvSpPr>
      <xdr:spPr>
        <a:xfrm>
          <a:off x="5324475" y="828675"/>
          <a:ext cx="24860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</a:t>
          </a:r>
          <a:r>
            <a:rPr lang="en-US" sz="1400" b="1" baseline="0"/>
            <a:t> Below Normal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0.66425</cdr:x>
      <cdr:y>0.13033</cdr:y>
    </cdr:from>
    <cdr:to>
      <cdr:x>0.95009</cdr:x>
      <cdr:y>0.18797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62231" y="818678"/>
          <a:ext cx="2479649" cy="36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SVI Water Type: Below Normal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47624</xdr:rowOff>
    </xdr:from>
    <xdr:to>
      <xdr:col>11</xdr:col>
      <xdr:colOff>400049</xdr:colOff>
      <xdr:row>16</xdr:row>
      <xdr:rowOff>238124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</xdr:row>
      <xdr:rowOff>276226</xdr:rowOff>
    </xdr:from>
    <xdr:to>
      <xdr:col>11</xdr:col>
      <xdr:colOff>9525</xdr:colOff>
      <xdr:row>3</xdr:row>
      <xdr:rowOff>295276</xdr:rowOff>
    </xdr:to>
    <xdr:sp macro="" textlink="">
      <xdr:nvSpPr>
        <xdr:cNvPr id="3" name="TextBox 2"/>
        <xdr:cNvSpPr txBox="1"/>
      </xdr:nvSpPr>
      <xdr:spPr>
        <a:xfrm>
          <a:off x="5200650" y="933451"/>
          <a:ext cx="193357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SVI Water Type: </a:t>
          </a:r>
          <a:r>
            <a:rPr lang="en-US" sz="1400" b="1" u="none"/>
            <a:t>Critical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0.70141</cdr:x>
      <cdr:y>0.13325</cdr:y>
    </cdr:from>
    <cdr:to>
      <cdr:x>0.92582</cdr:x>
      <cdr:y>0.19793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1346" y="838526"/>
          <a:ext cx="1945705" cy="40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SVI Water Type: Critical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_Management_Section/01%20OFD/FRSA/FR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_Management_Section/01%20OFD/OrovOps/Orovilflood2015/orovops14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_Management_Section/01%20OFD/OrovOps/Orovilflood2016/orovops15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P Version"/>
      <sheetName val="Chart1"/>
      <sheetName val="FRSA-2001-2016"/>
      <sheetName val="91-92(50% Cut)"/>
    </sheetNames>
    <sheetDataSet>
      <sheetData sheetId="0" refreshError="1"/>
      <sheetData sheetId="1" refreshError="1"/>
      <sheetData sheetId="2"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300</v>
          </cell>
        </row>
        <row r="85">
          <cell r="S85">
            <v>300</v>
          </cell>
        </row>
        <row r="86">
          <cell r="S86">
            <v>339</v>
          </cell>
        </row>
        <row r="87">
          <cell r="S87">
            <v>430</v>
          </cell>
        </row>
        <row r="88">
          <cell r="S88">
            <v>455</v>
          </cell>
        </row>
        <row r="89">
          <cell r="S89">
            <v>531</v>
          </cell>
        </row>
        <row r="90">
          <cell r="S90">
            <v>555</v>
          </cell>
        </row>
        <row r="91">
          <cell r="S91">
            <v>558</v>
          </cell>
        </row>
        <row r="92">
          <cell r="S92">
            <v>545</v>
          </cell>
        </row>
        <row r="93">
          <cell r="S93">
            <v>545</v>
          </cell>
        </row>
        <row r="94">
          <cell r="S94">
            <v>525</v>
          </cell>
        </row>
        <row r="95">
          <cell r="S95">
            <v>473</v>
          </cell>
        </row>
        <row r="96">
          <cell r="S96">
            <v>394</v>
          </cell>
        </row>
        <row r="97">
          <cell r="S97">
            <v>263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103</v>
          </cell>
        </row>
        <row r="114">
          <cell r="S114">
            <v>202</v>
          </cell>
        </row>
        <row r="115">
          <cell r="S115">
            <v>274</v>
          </cell>
        </row>
        <row r="116">
          <cell r="S116">
            <v>241</v>
          </cell>
        </row>
        <row r="117">
          <cell r="S117">
            <v>339</v>
          </cell>
        </row>
        <row r="118">
          <cell r="S118">
            <v>497</v>
          </cell>
        </row>
        <row r="119">
          <cell r="S119">
            <v>624</v>
          </cell>
        </row>
        <row r="120">
          <cell r="S120">
            <v>841</v>
          </cell>
        </row>
        <row r="121">
          <cell r="S121">
            <v>941</v>
          </cell>
        </row>
        <row r="122">
          <cell r="S122">
            <v>968</v>
          </cell>
        </row>
        <row r="123">
          <cell r="S123">
            <v>961</v>
          </cell>
        </row>
        <row r="124">
          <cell r="S124">
            <v>1182</v>
          </cell>
        </row>
        <row r="125">
          <cell r="S125">
            <v>1406</v>
          </cell>
        </row>
        <row r="126">
          <cell r="S126">
            <v>1546</v>
          </cell>
        </row>
        <row r="127">
          <cell r="S127">
            <v>1712</v>
          </cell>
        </row>
        <row r="128">
          <cell r="S128">
            <v>1971</v>
          </cell>
        </row>
        <row r="129">
          <cell r="S129">
            <v>2235</v>
          </cell>
        </row>
        <row r="130">
          <cell r="S130">
            <v>2363</v>
          </cell>
        </row>
        <row r="131">
          <cell r="S131">
            <v>2497</v>
          </cell>
        </row>
        <row r="132">
          <cell r="S132">
            <v>2591</v>
          </cell>
        </row>
        <row r="133">
          <cell r="S133">
            <v>2599</v>
          </cell>
        </row>
        <row r="134">
          <cell r="S134">
            <v>2513</v>
          </cell>
        </row>
        <row r="135">
          <cell r="S135">
            <v>2416</v>
          </cell>
        </row>
        <row r="136">
          <cell r="S136">
            <v>2317</v>
          </cell>
        </row>
        <row r="137">
          <cell r="S137">
            <v>2124</v>
          </cell>
        </row>
        <row r="138">
          <cell r="S138">
            <v>1932</v>
          </cell>
        </row>
        <row r="139">
          <cell r="S139">
            <v>1768</v>
          </cell>
        </row>
        <row r="140">
          <cell r="S140">
            <v>1664</v>
          </cell>
        </row>
        <row r="141">
          <cell r="S141">
            <v>1726</v>
          </cell>
        </row>
        <row r="142">
          <cell r="S142">
            <v>1775</v>
          </cell>
        </row>
        <row r="143">
          <cell r="S143">
            <v>1691</v>
          </cell>
        </row>
        <row r="144">
          <cell r="S144">
            <v>1585</v>
          </cell>
        </row>
        <row r="145">
          <cell r="S145">
            <v>1549</v>
          </cell>
        </row>
        <row r="146">
          <cell r="S146">
            <v>1558</v>
          </cell>
        </row>
        <row r="147">
          <cell r="S147">
            <v>1524</v>
          </cell>
        </row>
        <row r="148">
          <cell r="S148">
            <v>1444</v>
          </cell>
        </row>
        <row r="149">
          <cell r="S149">
            <v>1466</v>
          </cell>
        </row>
        <row r="150">
          <cell r="S150">
            <v>1556</v>
          </cell>
        </row>
        <row r="151">
          <cell r="S151">
            <v>1567</v>
          </cell>
        </row>
        <row r="152">
          <cell r="S152">
            <v>1587</v>
          </cell>
        </row>
        <row r="153">
          <cell r="S153">
            <v>1585</v>
          </cell>
        </row>
        <row r="154">
          <cell r="S154">
            <v>1576</v>
          </cell>
        </row>
        <row r="155">
          <cell r="S155">
            <v>1619</v>
          </cell>
        </row>
        <row r="156">
          <cell r="S156">
            <v>1674</v>
          </cell>
        </row>
        <row r="157">
          <cell r="S157">
            <v>1713</v>
          </cell>
        </row>
        <row r="158">
          <cell r="S158">
            <v>1700</v>
          </cell>
        </row>
        <row r="159">
          <cell r="S159">
            <v>1605</v>
          </cell>
        </row>
        <row r="160">
          <cell r="S160">
            <v>1520</v>
          </cell>
        </row>
        <row r="161">
          <cell r="S161">
            <v>1492</v>
          </cell>
        </row>
        <row r="162">
          <cell r="S162">
            <v>1508</v>
          </cell>
        </row>
        <row r="163">
          <cell r="S163">
            <v>1566</v>
          </cell>
        </row>
        <row r="164">
          <cell r="S164">
            <v>1658</v>
          </cell>
        </row>
        <row r="165">
          <cell r="S165">
            <v>1675</v>
          </cell>
        </row>
        <row r="166">
          <cell r="S166">
            <v>1652</v>
          </cell>
        </row>
        <row r="167">
          <cell r="S167">
            <v>1671</v>
          </cell>
        </row>
        <row r="168">
          <cell r="S168">
            <v>1749</v>
          </cell>
        </row>
        <row r="169">
          <cell r="S169">
            <v>1782.74512</v>
          </cell>
        </row>
        <row r="170">
          <cell r="S170">
            <v>1792.82852</v>
          </cell>
        </row>
        <row r="171">
          <cell r="S171">
            <v>1807.4494500000001</v>
          </cell>
        </row>
        <row r="172">
          <cell r="S172">
            <v>1809.9703</v>
          </cell>
        </row>
        <row r="173">
          <cell r="S173">
            <v>1808</v>
          </cell>
        </row>
        <row r="174">
          <cell r="S174">
            <v>1829</v>
          </cell>
        </row>
        <row r="175">
          <cell r="S175">
            <v>1852</v>
          </cell>
        </row>
        <row r="176">
          <cell r="S176">
            <v>1875</v>
          </cell>
        </row>
        <row r="177">
          <cell r="S177">
            <v>1897</v>
          </cell>
        </row>
        <row r="178">
          <cell r="S178">
            <v>1925</v>
          </cell>
        </row>
        <row r="179">
          <cell r="S179">
            <v>1923</v>
          </cell>
        </row>
        <row r="180">
          <cell r="S180">
            <v>1947</v>
          </cell>
        </row>
        <row r="181">
          <cell r="S181">
            <v>2024</v>
          </cell>
        </row>
        <row r="182">
          <cell r="S182">
            <v>2083</v>
          </cell>
        </row>
        <row r="183">
          <cell r="S183">
            <v>2091</v>
          </cell>
        </row>
        <row r="184">
          <cell r="S184">
            <v>2116</v>
          </cell>
        </row>
        <row r="185">
          <cell r="S185">
            <v>2128</v>
          </cell>
        </row>
        <row r="186">
          <cell r="S186">
            <v>2159</v>
          </cell>
        </row>
        <row r="187">
          <cell r="S187">
            <v>2206</v>
          </cell>
        </row>
        <row r="188">
          <cell r="S188">
            <v>2251</v>
          </cell>
        </row>
        <row r="189">
          <cell r="S189">
            <v>2250</v>
          </cell>
        </row>
        <row r="190">
          <cell r="S190">
            <v>2193</v>
          </cell>
        </row>
        <row r="191">
          <cell r="S191">
            <v>2108</v>
          </cell>
        </row>
        <row r="192">
          <cell r="S192">
            <v>2092</v>
          </cell>
        </row>
        <row r="193">
          <cell r="S193">
            <v>2097</v>
          </cell>
        </row>
        <row r="194">
          <cell r="S194">
            <v>2090</v>
          </cell>
        </row>
        <row r="195">
          <cell r="S195">
            <v>2109</v>
          </cell>
        </row>
        <row r="196">
          <cell r="S196">
            <v>2071</v>
          </cell>
        </row>
        <row r="197">
          <cell r="S197">
            <v>2018</v>
          </cell>
        </row>
        <row r="198">
          <cell r="S198">
            <v>2008</v>
          </cell>
        </row>
        <row r="199">
          <cell r="S199">
            <v>1967</v>
          </cell>
        </row>
        <row r="200">
          <cell r="S200">
            <v>1949</v>
          </cell>
        </row>
        <row r="201">
          <cell r="S201">
            <v>1926</v>
          </cell>
        </row>
        <row r="202">
          <cell r="S202">
            <v>1865</v>
          </cell>
        </row>
        <row r="203">
          <cell r="S203">
            <v>1826</v>
          </cell>
        </row>
        <row r="204">
          <cell r="S204">
            <v>1837</v>
          </cell>
        </row>
        <row r="205">
          <cell r="S205">
            <v>1852</v>
          </cell>
        </row>
        <row r="206">
          <cell r="S206">
            <v>1867</v>
          </cell>
        </row>
        <row r="207">
          <cell r="S207">
            <v>1847</v>
          </cell>
        </row>
        <row r="208">
          <cell r="S208">
            <v>1853</v>
          </cell>
        </row>
        <row r="209">
          <cell r="S209">
            <v>1902</v>
          </cell>
        </row>
        <row r="210">
          <cell r="S210">
            <v>1927</v>
          </cell>
        </row>
        <row r="211">
          <cell r="S211">
            <v>1940</v>
          </cell>
        </row>
        <row r="212">
          <cell r="S212">
            <v>2036</v>
          </cell>
        </row>
        <row r="213">
          <cell r="S213">
            <v>2056</v>
          </cell>
        </row>
        <row r="214">
          <cell r="S214">
            <v>1969</v>
          </cell>
        </row>
        <row r="215">
          <cell r="S215">
            <v>1962</v>
          </cell>
        </row>
        <row r="216">
          <cell r="S216">
            <v>1964</v>
          </cell>
        </row>
        <row r="217">
          <cell r="S217">
            <v>1987</v>
          </cell>
        </row>
        <row r="218">
          <cell r="S218">
            <v>1985</v>
          </cell>
        </row>
        <row r="219">
          <cell r="S219">
            <v>1988</v>
          </cell>
        </row>
        <row r="220">
          <cell r="S220">
            <v>1944</v>
          </cell>
        </row>
        <row r="221">
          <cell r="S221">
            <v>1910</v>
          </cell>
        </row>
        <row r="222">
          <cell r="S222">
            <v>1875</v>
          </cell>
        </row>
        <row r="223">
          <cell r="S223">
            <v>1769</v>
          </cell>
        </row>
        <row r="224">
          <cell r="S224">
            <v>1689</v>
          </cell>
        </row>
        <row r="225">
          <cell r="S225">
            <v>1662</v>
          </cell>
        </row>
        <row r="226">
          <cell r="S226">
            <v>1633</v>
          </cell>
        </row>
        <row r="227">
          <cell r="S227">
            <v>1605</v>
          </cell>
        </row>
        <row r="228">
          <cell r="S228">
            <v>1606</v>
          </cell>
        </row>
        <row r="229">
          <cell r="S229">
            <v>1597</v>
          </cell>
        </row>
        <row r="230">
          <cell r="S230">
            <v>1559</v>
          </cell>
        </row>
        <row r="231">
          <cell r="S231">
            <v>1512</v>
          </cell>
        </row>
        <row r="232">
          <cell r="S232">
            <v>1513</v>
          </cell>
        </row>
        <row r="233">
          <cell r="S233">
            <v>1498</v>
          </cell>
        </row>
        <row r="234">
          <cell r="S234">
            <v>1470</v>
          </cell>
        </row>
        <row r="235">
          <cell r="S235">
            <v>1434</v>
          </cell>
        </row>
        <row r="236">
          <cell r="S236">
            <v>1408</v>
          </cell>
        </row>
        <row r="237">
          <cell r="S237">
            <v>1370</v>
          </cell>
        </row>
        <row r="238">
          <cell r="S238">
            <v>1339</v>
          </cell>
        </row>
        <row r="239">
          <cell r="S239">
            <v>1300</v>
          </cell>
        </row>
        <row r="240">
          <cell r="S240">
            <v>1217</v>
          </cell>
        </row>
        <row r="241">
          <cell r="S241">
            <v>1143</v>
          </cell>
        </row>
        <row r="242">
          <cell r="S242">
            <v>1113</v>
          </cell>
        </row>
        <row r="243">
          <cell r="S243">
            <v>1088</v>
          </cell>
        </row>
        <row r="244">
          <cell r="S244">
            <v>1030</v>
          </cell>
        </row>
        <row r="245">
          <cell r="S245">
            <v>964</v>
          </cell>
        </row>
        <row r="246">
          <cell r="S246">
            <v>880</v>
          </cell>
        </row>
        <row r="247">
          <cell r="S247">
            <v>804</v>
          </cell>
        </row>
        <row r="248">
          <cell r="S248">
            <v>761</v>
          </cell>
        </row>
        <row r="249">
          <cell r="S249">
            <v>736</v>
          </cell>
        </row>
        <row r="250">
          <cell r="S250">
            <v>678</v>
          </cell>
        </row>
        <row r="251">
          <cell r="S251">
            <v>612</v>
          </cell>
        </row>
        <row r="252">
          <cell r="S252">
            <v>560</v>
          </cell>
        </row>
        <row r="253">
          <cell r="S253">
            <v>543</v>
          </cell>
        </row>
        <row r="254">
          <cell r="S254">
            <v>542</v>
          </cell>
        </row>
        <row r="255">
          <cell r="S255">
            <v>528</v>
          </cell>
        </row>
        <row r="256">
          <cell r="S256">
            <v>510</v>
          </cell>
        </row>
        <row r="257">
          <cell r="S257">
            <v>500</v>
          </cell>
        </row>
        <row r="258">
          <cell r="S258">
            <v>513</v>
          </cell>
        </row>
        <row r="259">
          <cell r="S259">
            <v>508</v>
          </cell>
        </row>
        <row r="260">
          <cell r="S260">
            <v>550</v>
          </cell>
        </row>
        <row r="261">
          <cell r="S261">
            <v>572</v>
          </cell>
        </row>
        <row r="262">
          <cell r="S262">
            <v>560</v>
          </cell>
        </row>
        <row r="263">
          <cell r="S263">
            <v>546</v>
          </cell>
        </row>
        <row r="264">
          <cell r="S264">
            <v>524</v>
          </cell>
        </row>
        <row r="265">
          <cell r="S265">
            <v>516</v>
          </cell>
        </row>
        <row r="266">
          <cell r="S266">
            <v>530</v>
          </cell>
        </row>
        <row r="267">
          <cell r="S267">
            <v>520</v>
          </cell>
        </row>
        <row r="268">
          <cell r="S268">
            <v>520</v>
          </cell>
        </row>
        <row r="269">
          <cell r="S269">
            <v>511</v>
          </cell>
        </row>
        <row r="270">
          <cell r="S270">
            <v>490</v>
          </cell>
        </row>
        <row r="271">
          <cell r="S271">
            <v>487</v>
          </cell>
        </row>
        <row r="272">
          <cell r="S272">
            <v>473</v>
          </cell>
        </row>
        <row r="273">
          <cell r="S273">
            <v>450</v>
          </cell>
        </row>
        <row r="274">
          <cell r="S274">
            <v>463</v>
          </cell>
        </row>
        <row r="275">
          <cell r="S275">
            <v>487</v>
          </cell>
        </row>
        <row r="276">
          <cell r="S276">
            <v>511</v>
          </cell>
        </row>
        <row r="277">
          <cell r="S277">
            <v>510</v>
          </cell>
        </row>
        <row r="278">
          <cell r="S278">
            <v>496</v>
          </cell>
        </row>
        <row r="279">
          <cell r="S279">
            <v>488</v>
          </cell>
        </row>
        <row r="280">
          <cell r="S280">
            <v>497</v>
          </cell>
        </row>
        <row r="281">
          <cell r="S281">
            <v>549</v>
          </cell>
        </row>
        <row r="282">
          <cell r="S282">
            <v>658</v>
          </cell>
        </row>
        <row r="283">
          <cell r="S283">
            <v>714</v>
          </cell>
        </row>
        <row r="284">
          <cell r="S284">
            <v>720</v>
          </cell>
        </row>
        <row r="285">
          <cell r="S285">
            <v>716</v>
          </cell>
        </row>
        <row r="286">
          <cell r="S286">
            <v>741</v>
          </cell>
        </row>
        <row r="287">
          <cell r="S287">
            <v>783</v>
          </cell>
        </row>
        <row r="288">
          <cell r="S288">
            <v>860</v>
          </cell>
        </row>
        <row r="289">
          <cell r="S289">
            <v>940</v>
          </cell>
        </row>
        <row r="290">
          <cell r="S290">
            <v>988</v>
          </cell>
        </row>
        <row r="291">
          <cell r="S291">
            <v>987</v>
          </cell>
        </row>
        <row r="292">
          <cell r="S292">
            <v>997</v>
          </cell>
        </row>
        <row r="293">
          <cell r="S293">
            <v>1102</v>
          </cell>
        </row>
        <row r="294">
          <cell r="S294">
            <v>1193</v>
          </cell>
        </row>
        <row r="295">
          <cell r="S295">
            <v>1261</v>
          </cell>
        </row>
        <row r="296">
          <cell r="S296">
            <v>1347</v>
          </cell>
        </row>
        <row r="297">
          <cell r="S297">
            <v>1399</v>
          </cell>
        </row>
        <row r="298">
          <cell r="S298">
            <v>1370</v>
          </cell>
        </row>
        <row r="299">
          <cell r="S299">
            <v>1428</v>
          </cell>
        </row>
        <row r="300">
          <cell r="S300">
            <v>1459</v>
          </cell>
        </row>
        <row r="301">
          <cell r="S301">
            <v>1498</v>
          </cell>
        </row>
        <row r="302">
          <cell r="S302">
            <v>1530</v>
          </cell>
        </row>
        <row r="303">
          <cell r="S303">
            <v>1412</v>
          </cell>
        </row>
        <row r="304">
          <cell r="S304">
            <v>1302</v>
          </cell>
        </row>
        <row r="305">
          <cell r="S305">
            <v>1270</v>
          </cell>
        </row>
        <row r="306">
          <cell r="S306">
            <v>1242</v>
          </cell>
        </row>
        <row r="307">
          <cell r="S307">
            <v>1215</v>
          </cell>
        </row>
        <row r="308">
          <cell r="S308">
            <v>1208</v>
          </cell>
        </row>
        <row r="309">
          <cell r="S309">
            <v>1179</v>
          </cell>
        </row>
        <row r="310">
          <cell r="S310">
            <v>1173</v>
          </cell>
        </row>
        <row r="311">
          <cell r="S311">
            <v>1120</v>
          </cell>
        </row>
        <row r="312">
          <cell r="S312">
            <v>1239</v>
          </cell>
        </row>
        <row r="313">
          <cell r="S313">
            <v>1290</v>
          </cell>
        </row>
        <row r="314">
          <cell r="S314">
            <v>1312</v>
          </cell>
        </row>
        <row r="315">
          <cell r="S315">
            <v>1342</v>
          </cell>
        </row>
        <row r="316">
          <cell r="S316">
            <v>1351</v>
          </cell>
        </row>
        <row r="317">
          <cell r="S317">
            <v>1388</v>
          </cell>
        </row>
        <row r="318">
          <cell r="S318">
            <v>1409</v>
          </cell>
        </row>
        <row r="319">
          <cell r="S319">
            <v>1386</v>
          </cell>
        </row>
        <row r="320">
          <cell r="S320">
            <v>1383</v>
          </cell>
        </row>
        <row r="321">
          <cell r="S321">
            <v>1257</v>
          </cell>
        </row>
        <row r="322">
          <cell r="S322">
            <v>1168</v>
          </cell>
        </row>
        <row r="323">
          <cell r="S323">
            <v>1093</v>
          </cell>
        </row>
        <row r="324">
          <cell r="S324">
            <v>975</v>
          </cell>
        </row>
        <row r="325">
          <cell r="S325">
            <v>935</v>
          </cell>
        </row>
        <row r="326">
          <cell r="S326">
            <v>927</v>
          </cell>
        </row>
        <row r="327">
          <cell r="S327">
            <v>939</v>
          </cell>
        </row>
        <row r="328">
          <cell r="S328">
            <v>941</v>
          </cell>
        </row>
        <row r="329">
          <cell r="S329">
            <v>943</v>
          </cell>
        </row>
        <row r="330">
          <cell r="S330">
            <v>897</v>
          </cell>
        </row>
        <row r="331">
          <cell r="S331">
            <v>795</v>
          </cell>
        </row>
        <row r="332">
          <cell r="S332">
            <v>744</v>
          </cell>
        </row>
        <row r="333">
          <cell r="S333">
            <v>744</v>
          </cell>
        </row>
        <row r="334">
          <cell r="S334">
            <v>769</v>
          </cell>
        </row>
        <row r="335">
          <cell r="S335">
            <v>800</v>
          </cell>
        </row>
        <row r="336">
          <cell r="S336">
            <v>617</v>
          </cell>
        </row>
        <row r="337">
          <cell r="S337">
            <v>526</v>
          </cell>
        </row>
        <row r="338">
          <cell r="S338">
            <v>526</v>
          </cell>
        </row>
        <row r="339">
          <cell r="S339">
            <v>519</v>
          </cell>
        </row>
        <row r="340">
          <cell r="S340">
            <v>516</v>
          </cell>
        </row>
        <row r="341">
          <cell r="S341">
            <v>526</v>
          </cell>
        </row>
        <row r="342">
          <cell r="S342">
            <v>563</v>
          </cell>
        </row>
        <row r="343">
          <cell r="S343">
            <v>557</v>
          </cell>
        </row>
        <row r="344">
          <cell r="S344">
            <v>334</v>
          </cell>
        </row>
        <row r="345">
          <cell r="S345">
            <v>212</v>
          </cell>
        </row>
        <row r="346">
          <cell r="S346">
            <v>210</v>
          </cell>
        </row>
        <row r="347">
          <cell r="S347">
            <v>210</v>
          </cell>
        </row>
        <row r="348">
          <cell r="S348">
            <v>204</v>
          </cell>
        </row>
        <row r="349">
          <cell r="S349">
            <v>200</v>
          </cell>
        </row>
        <row r="350">
          <cell r="S350">
            <v>199</v>
          </cell>
        </row>
        <row r="351">
          <cell r="S351">
            <v>198</v>
          </cell>
        </row>
        <row r="352">
          <cell r="S352">
            <v>195</v>
          </cell>
        </row>
        <row r="353">
          <cell r="S353">
            <v>195</v>
          </cell>
        </row>
        <row r="354">
          <cell r="S354">
            <v>195</v>
          </cell>
        </row>
        <row r="355">
          <cell r="S355">
            <v>192</v>
          </cell>
        </row>
        <row r="356">
          <cell r="S356">
            <v>187</v>
          </cell>
        </row>
        <row r="357">
          <cell r="S357">
            <v>185</v>
          </cell>
        </row>
        <row r="358">
          <cell r="S358">
            <v>185</v>
          </cell>
        </row>
        <row r="359">
          <cell r="S359">
            <v>149</v>
          </cell>
        </row>
        <row r="360">
          <cell r="S360">
            <v>135</v>
          </cell>
        </row>
        <row r="361">
          <cell r="S361">
            <v>135</v>
          </cell>
        </row>
        <row r="362">
          <cell r="S362">
            <v>135</v>
          </cell>
        </row>
        <row r="363">
          <cell r="S363">
            <v>135</v>
          </cell>
        </row>
        <row r="364">
          <cell r="S364">
            <v>135</v>
          </cell>
        </row>
        <row r="365">
          <cell r="S365">
            <v>135</v>
          </cell>
        </row>
        <row r="366">
          <cell r="S366">
            <v>135</v>
          </cell>
        </row>
        <row r="367">
          <cell r="S367">
            <v>135</v>
          </cell>
        </row>
        <row r="368">
          <cell r="S368">
            <v>135</v>
          </cell>
        </row>
        <row r="369">
          <cell r="S369">
            <v>135</v>
          </cell>
        </row>
        <row r="370">
          <cell r="S370">
            <v>135</v>
          </cell>
        </row>
        <row r="371">
          <cell r="S371">
            <v>135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op"/>
      <sheetName val="HYATT Capacity"/>
      <sheetName val="Spillway Capacity"/>
      <sheetName val="dailyop (1977)"/>
      <sheetName val="RFC"/>
      <sheetName val="inflow"/>
      <sheetName val="Almanor Forecasts"/>
      <sheetName val="Spillway Cap Table"/>
      <sheetName val="fldctrldiagrmdata"/>
      <sheetName val="elev"/>
      <sheetName val="curve"/>
      <sheetName val="Sheet1"/>
    </sheetNames>
    <sheetDataSet>
      <sheetData sheetId="0">
        <row r="225">
          <cell r="V225">
            <v>949.06974774452533</v>
          </cell>
        </row>
        <row r="226">
          <cell r="V226">
            <v>949.26437877874082</v>
          </cell>
        </row>
        <row r="227">
          <cell r="V227">
            <v>946.68990616477276</v>
          </cell>
        </row>
        <row r="228">
          <cell r="V228">
            <v>950.19436362309375</v>
          </cell>
        </row>
        <row r="229">
          <cell r="V229">
            <v>951.73834213239945</v>
          </cell>
        </row>
        <row r="230">
          <cell r="V230">
            <v>958.26655600000004</v>
          </cell>
        </row>
        <row r="231">
          <cell r="V231">
            <v>962.40524299999993</v>
          </cell>
        </row>
        <row r="232">
          <cell r="V232">
            <v>937.39687000000004</v>
          </cell>
        </row>
        <row r="233">
          <cell r="V233">
            <v>962.92489500000011</v>
          </cell>
        </row>
        <row r="234">
          <cell r="V234">
            <v>961.97895199999994</v>
          </cell>
        </row>
        <row r="235">
          <cell r="V235">
            <v>963.62939099999994</v>
          </cell>
        </row>
        <row r="236">
          <cell r="V236">
            <v>965.02</v>
          </cell>
        </row>
        <row r="237">
          <cell r="V237">
            <v>956.04200000000003</v>
          </cell>
        </row>
        <row r="238">
          <cell r="V238">
            <v>958.63800000000003</v>
          </cell>
        </row>
        <row r="239">
          <cell r="V239">
            <v>963.82883000000004</v>
          </cell>
        </row>
        <row r="240">
          <cell r="V240">
            <v>949.66539999999998</v>
          </cell>
        </row>
        <row r="241">
          <cell r="V241">
            <v>938.66</v>
          </cell>
        </row>
        <row r="242">
          <cell r="V242">
            <v>937.82999999999993</v>
          </cell>
        </row>
        <row r="243">
          <cell r="V243">
            <v>938.62</v>
          </cell>
        </row>
        <row r="244">
          <cell r="V244">
            <v>937.44029999999998</v>
          </cell>
        </row>
        <row r="245">
          <cell r="V245">
            <v>934.55</v>
          </cell>
        </row>
        <row r="246">
          <cell r="V246">
            <v>935.20610999999997</v>
          </cell>
        </row>
        <row r="247">
          <cell r="V247">
            <v>939.83850000000007</v>
          </cell>
        </row>
        <row r="248">
          <cell r="V248">
            <v>965.39718999999991</v>
          </cell>
        </row>
        <row r="249">
          <cell r="V249">
            <v>963.40792999999996</v>
          </cell>
        </row>
        <row r="250">
          <cell r="V250">
            <v>960.97707000000003</v>
          </cell>
        </row>
        <row r="251">
          <cell r="V251">
            <v>959.03803999999991</v>
          </cell>
        </row>
        <row r="252">
          <cell r="V252">
            <v>957.81439523171184</v>
          </cell>
        </row>
        <row r="253">
          <cell r="V253">
            <v>953.5922634109985</v>
          </cell>
        </row>
        <row r="254">
          <cell r="V254">
            <v>952.0991914893832</v>
          </cell>
        </row>
        <row r="255">
          <cell r="V255">
            <v>950.64819164057053</v>
          </cell>
        </row>
        <row r="256">
          <cell r="V256">
            <v>952.41506712684134</v>
          </cell>
        </row>
        <row r="257">
          <cell r="V257">
            <v>953.26407038714842</v>
          </cell>
        </row>
        <row r="258">
          <cell r="V258">
            <v>953.87089999999989</v>
          </cell>
        </row>
        <row r="259">
          <cell r="V259">
            <v>952.58393999999998</v>
          </cell>
        </row>
        <row r="260">
          <cell r="V260">
            <v>952.47857999999997</v>
          </cell>
        </row>
        <row r="261">
          <cell r="V261">
            <v>957.572</v>
          </cell>
        </row>
        <row r="262">
          <cell r="V262">
            <v>951.97899999999993</v>
          </cell>
        </row>
        <row r="263">
          <cell r="V263">
            <v>957.07770000000005</v>
          </cell>
        </row>
        <row r="264">
          <cell r="V264">
            <v>953.82349999999997</v>
          </cell>
        </row>
        <row r="265">
          <cell r="V265">
            <v>953.01599999999996</v>
          </cell>
        </row>
        <row r="266">
          <cell r="V266">
            <v>956.68200000000002</v>
          </cell>
        </row>
        <row r="267">
          <cell r="V267">
            <v>959.2</v>
          </cell>
        </row>
        <row r="268">
          <cell r="V268">
            <v>958.66430000000003</v>
          </cell>
        </row>
        <row r="269">
          <cell r="V269">
            <v>957.66519999999991</v>
          </cell>
        </row>
        <row r="270">
          <cell r="V270">
            <v>960.60595499999999</v>
          </cell>
        </row>
        <row r="271">
          <cell r="V271">
            <v>961.40539000000001</v>
          </cell>
        </row>
        <row r="272">
          <cell r="V272">
            <v>963.20725809890303</v>
          </cell>
        </row>
        <row r="273">
          <cell r="V273">
            <v>966.24980024622994</v>
          </cell>
        </row>
        <row r="274">
          <cell r="V274">
            <v>975.99646975271708</v>
          </cell>
        </row>
        <row r="275">
          <cell r="V275">
            <v>973.70075966503646</v>
          </cell>
        </row>
        <row r="276">
          <cell r="V276">
            <v>978.72462500521601</v>
          </cell>
        </row>
        <row r="277">
          <cell r="V277">
            <v>961.38795710952081</v>
          </cell>
        </row>
        <row r="278">
          <cell r="V278">
            <v>964.31823716076724</v>
          </cell>
        </row>
        <row r="279">
          <cell r="V279">
            <v>958.41</v>
          </cell>
        </row>
        <row r="280">
          <cell r="V280">
            <v>947.81</v>
          </cell>
        </row>
        <row r="281">
          <cell r="V281">
            <v>946.16000000000008</v>
          </cell>
        </row>
        <row r="282">
          <cell r="V282">
            <v>943.44</v>
          </cell>
        </row>
        <row r="283">
          <cell r="V283">
            <v>943.96699999999998</v>
          </cell>
        </row>
        <row r="284">
          <cell r="V284">
            <v>944.64699999999993</v>
          </cell>
        </row>
        <row r="285">
          <cell r="V285">
            <v>846.07800000000009</v>
          </cell>
        </row>
        <row r="286">
          <cell r="V286">
            <v>791.45830000000001</v>
          </cell>
        </row>
        <row r="287">
          <cell r="V287">
            <v>793.10956999999996</v>
          </cell>
        </row>
        <row r="288">
          <cell r="V288">
            <v>799.96799999999996</v>
          </cell>
        </row>
        <row r="289">
          <cell r="V289">
            <v>789.22748999999999</v>
          </cell>
        </row>
        <row r="290">
          <cell r="V290">
            <v>792.9048499999999</v>
          </cell>
        </row>
        <row r="291">
          <cell r="V291">
            <v>797.02595899999994</v>
          </cell>
        </row>
        <row r="292">
          <cell r="V292">
            <v>798.87909999999999</v>
          </cell>
        </row>
        <row r="293">
          <cell r="V293">
            <v>801.20208511753913</v>
          </cell>
        </row>
        <row r="294">
          <cell r="V294">
            <v>810.39222715867504</v>
          </cell>
        </row>
        <row r="295">
          <cell r="V295">
            <v>812.5517246458453</v>
          </cell>
        </row>
        <row r="296">
          <cell r="V296">
            <v>809.33444100302825</v>
          </cell>
        </row>
        <row r="297">
          <cell r="V297">
            <v>805.01798751941283</v>
          </cell>
        </row>
        <row r="298">
          <cell r="V298">
            <v>795.70289011683064</v>
          </cell>
        </row>
        <row r="299">
          <cell r="V299">
            <v>796.30109906858684</v>
          </cell>
        </row>
        <row r="300">
          <cell r="V300">
            <v>797.77</v>
          </cell>
        </row>
        <row r="301">
          <cell r="V301">
            <v>801.36599999999999</v>
          </cell>
        </row>
        <row r="302">
          <cell r="V302">
            <v>799.41</v>
          </cell>
        </row>
        <row r="303">
          <cell r="V303">
            <v>795.26600000000008</v>
          </cell>
        </row>
        <row r="304">
          <cell r="V304">
            <v>807.10299999999995</v>
          </cell>
        </row>
        <row r="305">
          <cell r="V305">
            <v>821.87</v>
          </cell>
        </row>
        <row r="306">
          <cell r="V306">
            <v>835.74</v>
          </cell>
        </row>
        <row r="307">
          <cell r="V307">
            <v>817.68552269056056</v>
          </cell>
        </row>
        <row r="308">
          <cell r="V308">
            <v>796.84354387729024</v>
          </cell>
        </row>
        <row r="309">
          <cell r="V309">
            <v>792.38745173815119</v>
          </cell>
        </row>
        <row r="310">
          <cell r="V310">
            <v>790.358131943628</v>
          </cell>
        </row>
        <row r="311">
          <cell r="V311">
            <v>791.20692584764595</v>
          </cell>
        </row>
        <row r="312">
          <cell r="V312">
            <v>792.48628135598926</v>
          </cell>
        </row>
        <row r="313">
          <cell r="V313">
            <v>792.34421799999996</v>
          </cell>
        </row>
        <row r="314">
          <cell r="V314">
            <v>790.2510400000001</v>
          </cell>
        </row>
        <row r="315">
          <cell r="V315">
            <v>791.7815700000001</v>
          </cell>
        </row>
        <row r="316">
          <cell r="V316">
            <v>1160.4163599999999</v>
          </cell>
        </row>
        <row r="317">
          <cell r="V317">
            <v>1601.8592000000001</v>
          </cell>
        </row>
        <row r="318">
          <cell r="V318">
            <v>1610.32773</v>
          </cell>
        </row>
        <row r="319">
          <cell r="V319">
            <v>1499.66824</v>
          </cell>
        </row>
        <row r="320">
          <cell r="V320">
            <v>1311.0704904050551</v>
          </cell>
        </row>
        <row r="321">
          <cell r="V321">
            <v>1112.1154899520818</v>
          </cell>
        </row>
        <row r="322">
          <cell r="V322">
            <v>898.60595640955012</v>
          </cell>
        </row>
        <row r="323">
          <cell r="V323">
            <v>824.07177293186021</v>
          </cell>
        </row>
        <row r="324">
          <cell r="V324">
            <v>806.92204019060114</v>
          </cell>
        </row>
        <row r="325">
          <cell r="V325">
            <v>804.7759855705126</v>
          </cell>
        </row>
        <row r="326">
          <cell r="V326">
            <v>793.05865253267166</v>
          </cell>
        </row>
        <row r="327">
          <cell r="V327">
            <v>795.68585110678328</v>
          </cell>
        </row>
        <row r="328">
          <cell r="V328">
            <v>801.34519999999998</v>
          </cell>
        </row>
        <row r="329">
          <cell r="V329">
            <v>792.52167899999995</v>
          </cell>
        </row>
        <row r="330">
          <cell r="V330">
            <v>789.50329999999997</v>
          </cell>
        </row>
        <row r="331">
          <cell r="V331">
            <v>949.75409999999988</v>
          </cell>
        </row>
        <row r="332">
          <cell r="V332">
            <v>1312.9670900000001</v>
          </cell>
        </row>
        <row r="333">
          <cell r="V333">
            <v>1325.363501</v>
          </cell>
        </row>
        <row r="334">
          <cell r="V334">
            <v>1329.534189</v>
          </cell>
        </row>
        <row r="335">
          <cell r="V335">
            <v>1301.5821241811982</v>
          </cell>
        </row>
        <row r="336">
          <cell r="V336">
            <v>1326.228591184235</v>
          </cell>
        </row>
        <row r="337">
          <cell r="V337">
            <v>1329.0611097722201</v>
          </cell>
        </row>
        <row r="338">
          <cell r="V338">
            <v>1616.494127257753</v>
          </cell>
        </row>
        <row r="339">
          <cell r="V339">
            <v>1798.6511996499</v>
          </cell>
        </row>
        <row r="340">
          <cell r="V340">
            <v>1792.3608454228061</v>
          </cell>
        </row>
        <row r="341">
          <cell r="V341">
            <v>1787.5948103906871</v>
          </cell>
        </row>
        <row r="342">
          <cell r="V342">
            <v>1778.347</v>
          </cell>
        </row>
        <row r="343">
          <cell r="V343">
            <v>1786.6</v>
          </cell>
        </row>
        <row r="344">
          <cell r="V344">
            <v>1800.758</v>
          </cell>
        </row>
        <row r="345">
          <cell r="V345">
            <v>1992.423</v>
          </cell>
        </row>
        <row r="346">
          <cell r="V346">
            <v>2290.2570000000001</v>
          </cell>
        </row>
        <row r="347">
          <cell r="V347">
            <v>2287.1099999999997</v>
          </cell>
        </row>
        <row r="348">
          <cell r="V348">
            <v>2288.7136860000001</v>
          </cell>
        </row>
        <row r="349">
          <cell r="V349">
            <v>2398.3969999999999</v>
          </cell>
        </row>
        <row r="350">
          <cell r="V350">
            <v>2997.4350459999996</v>
          </cell>
        </row>
        <row r="351">
          <cell r="V351">
            <v>3006.1244478999997</v>
          </cell>
        </row>
        <row r="352">
          <cell r="V352">
            <v>3006.66158</v>
          </cell>
        </row>
        <row r="353">
          <cell r="V353">
            <v>3461.1094999999996</v>
          </cell>
        </row>
        <row r="354">
          <cell r="V354">
            <v>3755.3209989999996</v>
          </cell>
        </row>
        <row r="355">
          <cell r="V355">
            <v>3754.4327120000003</v>
          </cell>
        </row>
        <row r="356">
          <cell r="V356">
            <v>3772.0684316324232</v>
          </cell>
        </row>
        <row r="357">
          <cell r="V357">
            <v>3771</v>
          </cell>
        </row>
        <row r="358">
          <cell r="V358">
            <v>3759.8866731666467</v>
          </cell>
        </row>
        <row r="359">
          <cell r="V359">
            <v>3776.814479700754</v>
          </cell>
        </row>
        <row r="360">
          <cell r="V360">
            <v>3766.264616861567</v>
          </cell>
        </row>
        <row r="361">
          <cell r="V361">
            <v>3746.9095699155419</v>
          </cell>
        </row>
        <row r="362">
          <cell r="V362">
            <v>3496.9959184820409</v>
          </cell>
        </row>
        <row r="363">
          <cell r="V363">
            <v>3035.0950000000003</v>
          </cell>
        </row>
        <row r="364">
          <cell r="V364">
            <v>2638.1890000000003</v>
          </cell>
        </row>
        <row r="365">
          <cell r="V365">
            <v>2578.4983000000002</v>
          </cell>
        </row>
        <row r="366">
          <cell r="V366">
            <v>2478.19</v>
          </cell>
        </row>
        <row r="367">
          <cell r="V367">
            <v>2236.9299999999998</v>
          </cell>
        </row>
        <row r="368">
          <cell r="V368">
            <v>2029.2</v>
          </cell>
        </row>
        <row r="369">
          <cell r="V369">
            <v>1791.596</v>
          </cell>
        </row>
        <row r="370">
          <cell r="V370">
            <v>1599.3477680000001</v>
          </cell>
        </row>
        <row r="371">
          <cell r="V371">
            <v>1510.46</v>
          </cell>
        </row>
        <row r="372">
          <cell r="V372">
            <v>1513.2910299999999</v>
          </cell>
        </row>
        <row r="373">
          <cell r="V373">
            <v>1507.5294999999999</v>
          </cell>
        </row>
        <row r="374">
          <cell r="V374">
            <v>1500.7685999999999</v>
          </cell>
        </row>
        <row r="375">
          <cell r="V375">
            <v>1505.8177700000001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op"/>
      <sheetName val="HYATT Capacity"/>
      <sheetName val="Spillway Capacity"/>
      <sheetName val="dailyop (1977)"/>
      <sheetName val="RFC"/>
      <sheetName val="inflow"/>
      <sheetName val="Almanor Forecasts"/>
      <sheetName val="Spillway Cap Table"/>
      <sheetName val="fldctrldiagrmdata"/>
      <sheetName val="elev"/>
      <sheetName val="curve"/>
      <sheetName val="Sheet1"/>
    </sheetNames>
    <sheetDataSet>
      <sheetData sheetId="0">
        <row r="11">
          <cell r="V11">
            <v>1501.3605499999999</v>
          </cell>
        </row>
        <row r="12">
          <cell r="V12">
            <v>1764.032709499294</v>
          </cell>
        </row>
        <row r="13">
          <cell r="V13">
            <v>1991.601177253486</v>
          </cell>
        </row>
        <row r="14">
          <cell r="V14">
            <v>1999.0835672345629</v>
          </cell>
        </row>
        <row r="15">
          <cell r="V15">
            <v>2003.953770382119</v>
          </cell>
        </row>
        <row r="16">
          <cell r="V16">
            <v>2024.108551157786</v>
          </cell>
        </row>
        <row r="17">
          <cell r="V17">
            <v>2015.1405277258641</v>
          </cell>
        </row>
        <row r="18">
          <cell r="V18">
            <v>2000.9414890387882</v>
          </cell>
        </row>
        <row r="19">
          <cell r="V19">
            <v>2010.3375157424562</v>
          </cell>
        </row>
        <row r="20">
          <cell r="V20">
            <v>2019.5857476933288</v>
          </cell>
        </row>
        <row r="21">
          <cell r="V21">
            <v>2018.2226906307701</v>
          </cell>
        </row>
        <row r="22">
          <cell r="V22">
            <v>2013.180777004485</v>
          </cell>
        </row>
        <row r="23">
          <cell r="V23">
            <v>2007.7287951173671</v>
          </cell>
        </row>
        <row r="24">
          <cell r="V24">
            <v>2008.3798239878251</v>
          </cell>
        </row>
        <row r="25">
          <cell r="V25">
            <v>2007.4960000000001</v>
          </cell>
        </row>
        <row r="26">
          <cell r="V26">
            <v>2279.86825</v>
          </cell>
        </row>
        <row r="27">
          <cell r="V27">
            <v>2527.6999999999998</v>
          </cell>
        </row>
        <row r="28">
          <cell r="V28">
            <v>2530</v>
          </cell>
        </row>
        <row r="29">
          <cell r="V29">
            <v>2522.82233</v>
          </cell>
        </row>
        <row r="30">
          <cell r="V30">
            <v>2654.3902969999999</v>
          </cell>
        </row>
        <row r="31">
          <cell r="V31">
            <v>2774.50117</v>
          </cell>
        </row>
        <row r="32">
          <cell r="V32">
            <v>2775.8118969781299</v>
          </cell>
        </row>
        <row r="33">
          <cell r="V33">
            <v>2778.3494028019404</v>
          </cell>
        </row>
        <row r="34">
          <cell r="V34">
            <v>2789.9917956655927</v>
          </cell>
        </row>
        <row r="35">
          <cell r="V35">
            <v>2761.3736310760951</v>
          </cell>
        </row>
        <row r="36">
          <cell r="V36">
            <v>2783.9546847810298</v>
          </cell>
        </row>
        <row r="37">
          <cell r="V37">
            <v>2768.8858742309908</v>
          </cell>
        </row>
        <row r="38">
          <cell r="V38">
            <v>2755.0782886910329</v>
          </cell>
        </row>
        <row r="39">
          <cell r="V39">
            <v>2759.081272955742</v>
          </cell>
        </row>
        <row r="40">
          <cell r="V40">
            <v>2767.92</v>
          </cell>
        </row>
        <row r="41">
          <cell r="V41">
            <v>2948.77</v>
          </cell>
        </row>
        <row r="42">
          <cell r="V42">
            <v>3027.62</v>
          </cell>
        </row>
        <row r="43">
          <cell r="V43">
            <v>3015.92</v>
          </cell>
        </row>
        <row r="44">
          <cell r="V44">
            <v>3017.4670000000001</v>
          </cell>
        </row>
        <row r="45">
          <cell r="V45">
            <v>2998.49</v>
          </cell>
        </row>
        <row r="46">
          <cell r="V46">
            <v>3009.3990000000003</v>
          </cell>
        </row>
        <row r="47">
          <cell r="V47">
            <v>3180.029423</v>
          </cell>
        </row>
        <row r="48">
          <cell r="V48">
            <v>3258</v>
          </cell>
        </row>
        <row r="49">
          <cell r="V49">
            <v>3255.5882619720578</v>
          </cell>
        </row>
        <row r="50">
          <cell r="V50">
            <v>3277.2257824906646</v>
          </cell>
        </row>
        <row r="51">
          <cell r="V51">
            <v>3253.9182604547987</v>
          </cell>
        </row>
        <row r="52">
          <cell r="V52">
            <v>3255.9012441574941</v>
          </cell>
        </row>
        <row r="53">
          <cell r="V53">
            <v>3250.4665868167149</v>
          </cell>
        </row>
        <row r="54">
          <cell r="V54">
            <v>3267.3143999999998</v>
          </cell>
        </row>
        <row r="55">
          <cell r="V55">
            <v>3267.08</v>
          </cell>
        </row>
        <row r="56">
          <cell r="V56">
            <v>3247.71477</v>
          </cell>
        </row>
        <row r="57">
          <cell r="V57">
            <v>2936.2465299999999</v>
          </cell>
        </row>
        <row r="58">
          <cell r="V58">
            <v>2745.8619250000002</v>
          </cell>
        </row>
        <row r="59">
          <cell r="V59">
            <v>2759.4273760000001</v>
          </cell>
        </row>
        <row r="60">
          <cell r="V60">
            <v>2778.0531699999997</v>
          </cell>
        </row>
        <row r="61">
          <cell r="V61">
            <v>2959.9490000000001</v>
          </cell>
        </row>
        <row r="62">
          <cell r="V62">
            <v>3027.194</v>
          </cell>
        </row>
        <row r="63">
          <cell r="V63">
            <v>3017.5650000000001</v>
          </cell>
        </row>
        <row r="64">
          <cell r="V64">
            <v>3128.4070000000002</v>
          </cell>
        </row>
        <row r="65">
          <cell r="V65">
            <v>3253.239</v>
          </cell>
        </row>
        <row r="66">
          <cell r="V66">
            <v>3257.6400000000003</v>
          </cell>
        </row>
        <row r="67">
          <cell r="V67">
            <v>3256.34</v>
          </cell>
        </row>
        <row r="68">
          <cell r="V68">
            <v>3236.4351900000001</v>
          </cell>
        </row>
        <row r="69">
          <cell r="V69">
            <v>3213.3622700000001</v>
          </cell>
        </row>
        <row r="70">
          <cell r="V70">
            <v>3219.2677880000001</v>
          </cell>
        </row>
        <row r="71">
          <cell r="V71">
            <v>3061.1255999999998</v>
          </cell>
        </row>
        <row r="72">
          <cell r="V72">
            <v>2974.1394</v>
          </cell>
        </row>
        <row r="73">
          <cell r="V73">
            <v>2984.2320239999999</v>
          </cell>
        </row>
        <row r="74">
          <cell r="V74">
            <v>2979.7</v>
          </cell>
        </row>
        <row r="75">
          <cell r="V75">
            <v>3007.262017</v>
          </cell>
        </row>
        <row r="76">
          <cell r="V76">
            <v>2880.7849999999999</v>
          </cell>
        </row>
        <row r="77">
          <cell r="V77">
            <v>2621.0342899999996</v>
          </cell>
        </row>
        <row r="78">
          <cell r="V78">
            <v>2406.62</v>
          </cell>
        </row>
        <row r="79">
          <cell r="V79">
            <v>2295.87</v>
          </cell>
        </row>
        <row r="80">
          <cell r="V80">
            <v>2286.38</v>
          </cell>
        </row>
        <row r="81">
          <cell r="V81">
            <v>2202.7310000000002</v>
          </cell>
        </row>
        <row r="82">
          <cell r="V82">
            <v>1997.384</v>
          </cell>
        </row>
        <row r="83">
          <cell r="V83">
            <v>1812.1479999999999</v>
          </cell>
        </row>
        <row r="84">
          <cell r="V84">
            <v>1612.6320000000001</v>
          </cell>
        </row>
        <row r="85">
          <cell r="V85">
            <v>1513.4659999999999</v>
          </cell>
        </row>
        <row r="86">
          <cell r="V86">
            <v>1514.2460000000001</v>
          </cell>
        </row>
        <row r="87">
          <cell r="V87">
            <v>1516.1</v>
          </cell>
        </row>
        <row r="88">
          <cell r="V88">
            <v>1524.1932000000002</v>
          </cell>
        </row>
        <row r="89">
          <cell r="V89">
            <v>1490.2716157017535</v>
          </cell>
        </row>
        <row r="90">
          <cell r="V90">
            <v>1525.75</v>
          </cell>
        </row>
        <row r="91">
          <cell r="V91">
            <v>1522.68</v>
          </cell>
        </row>
        <row r="92">
          <cell r="V92">
            <v>1515.7177799999999</v>
          </cell>
        </row>
        <row r="93">
          <cell r="V93">
            <v>1515.406915</v>
          </cell>
        </row>
        <row r="94">
          <cell r="V94">
            <v>1515.5274219</v>
          </cell>
        </row>
        <row r="95">
          <cell r="V95">
            <v>1471.2495349999999</v>
          </cell>
        </row>
        <row r="96">
          <cell r="V96">
            <v>1503.05</v>
          </cell>
        </row>
        <row r="97">
          <cell r="V97">
            <v>1516.927883637157</v>
          </cell>
        </row>
        <row r="98">
          <cell r="V98">
            <v>1507.008894625988</v>
          </cell>
        </row>
        <row r="99">
          <cell r="V99">
            <v>1500.083285751221</v>
          </cell>
        </row>
        <row r="100">
          <cell r="V100">
            <v>1491.5743227573012</v>
          </cell>
        </row>
        <row r="101">
          <cell r="V101">
            <v>1497.475016341529</v>
          </cell>
        </row>
        <row r="102">
          <cell r="V102">
            <v>1505.9795067234431</v>
          </cell>
        </row>
        <row r="103">
          <cell r="V103">
            <v>1430.9651820022518</v>
          </cell>
        </row>
        <row r="104">
          <cell r="V104">
            <v>1314.732517417772</v>
          </cell>
        </row>
        <row r="105">
          <cell r="V105">
            <v>1308.0141725254261</v>
          </cell>
        </row>
        <row r="106">
          <cell r="V106">
            <v>1295.0714463026811</v>
          </cell>
        </row>
        <row r="107">
          <cell r="V107">
            <v>1299.8823151225452</v>
          </cell>
        </row>
        <row r="108">
          <cell r="V108">
            <v>1305.6600088950399</v>
          </cell>
        </row>
        <row r="109">
          <cell r="V109">
            <v>1313.8217272737288</v>
          </cell>
        </row>
        <row r="110">
          <cell r="V110">
            <v>1272.6379999999999</v>
          </cell>
        </row>
        <row r="111">
          <cell r="V111">
            <v>1217.3899999999999</v>
          </cell>
        </row>
        <row r="112">
          <cell r="V112">
            <v>1208.6460000000002</v>
          </cell>
        </row>
        <row r="113">
          <cell r="V113">
            <v>1218.9721570000002</v>
          </cell>
        </row>
        <row r="114">
          <cell r="V114">
            <v>1229.998147</v>
          </cell>
        </row>
        <row r="115">
          <cell r="V115">
            <v>1231.1916200000001</v>
          </cell>
        </row>
        <row r="116">
          <cell r="V116">
            <v>1236.631309913392</v>
          </cell>
        </row>
        <row r="117">
          <cell r="V117">
            <v>1239.4735183012549</v>
          </cell>
        </row>
        <row r="118">
          <cell r="V118">
            <v>1240.271972785044</v>
          </cell>
        </row>
        <row r="119">
          <cell r="V119">
            <v>1216.392330480327</v>
          </cell>
        </row>
        <row r="120">
          <cell r="V120">
            <v>1210.1728926045389</v>
          </cell>
        </row>
        <row r="121">
          <cell r="V121">
            <v>1204.2267184328859</v>
          </cell>
        </row>
        <row r="122">
          <cell r="V122">
            <v>1203.771265863596</v>
          </cell>
        </row>
        <row r="123">
          <cell r="V123">
            <v>1198.5412108904939</v>
          </cell>
        </row>
        <row r="124">
          <cell r="V124">
            <v>1193.53</v>
          </cell>
        </row>
        <row r="125">
          <cell r="V125">
            <v>1201.0505000000001</v>
          </cell>
        </row>
        <row r="126">
          <cell r="V126">
            <v>1200.596</v>
          </cell>
        </row>
        <row r="127">
          <cell r="V127">
            <v>1203.31</v>
          </cell>
        </row>
        <row r="128">
          <cell r="V128">
            <v>1203.9369999999999</v>
          </cell>
        </row>
        <row r="129">
          <cell r="V129">
            <v>1211.9699999999998</v>
          </cell>
        </row>
        <row r="130">
          <cell r="V130">
            <v>1212.2449999999999</v>
          </cell>
        </row>
        <row r="131">
          <cell r="V131">
            <v>1214.9560000000001</v>
          </cell>
        </row>
        <row r="132">
          <cell r="V132">
            <v>1209.60545</v>
          </cell>
        </row>
        <row r="133">
          <cell r="V133">
            <v>1207.8859</v>
          </cell>
        </row>
        <row r="134">
          <cell r="V134">
            <v>1198.88265</v>
          </cell>
        </row>
        <row r="135">
          <cell r="V135">
            <v>1194.4950370000001</v>
          </cell>
        </row>
        <row r="136">
          <cell r="V136">
            <v>1195.6338000000001</v>
          </cell>
        </row>
        <row r="137">
          <cell r="V137">
            <v>1194.4146000000001</v>
          </cell>
        </row>
        <row r="138">
          <cell r="V138">
            <v>1194.0062673665309</v>
          </cell>
        </row>
        <row r="139">
          <cell r="V139">
            <v>1190.9299999999998</v>
          </cell>
        </row>
        <row r="140">
          <cell r="V140">
            <v>1190.9744019999998</v>
          </cell>
        </row>
        <row r="141">
          <cell r="V141">
            <v>1190.446168728701</v>
          </cell>
        </row>
        <row r="142">
          <cell r="V142">
            <v>1191.201224346059</v>
          </cell>
        </row>
        <row r="143">
          <cell r="V143">
            <v>1192.602007173115</v>
          </cell>
        </row>
        <row r="144">
          <cell r="V144">
            <v>1192.4417865815931</v>
          </cell>
        </row>
        <row r="145">
          <cell r="V145">
            <v>1188.7175999999999</v>
          </cell>
        </row>
        <row r="146">
          <cell r="V146">
            <v>1191.08</v>
          </cell>
        </row>
        <row r="147">
          <cell r="V147">
            <v>1189.2950000000001</v>
          </cell>
        </row>
        <row r="148">
          <cell r="V148">
            <v>1190.44</v>
          </cell>
        </row>
        <row r="149">
          <cell r="V149">
            <v>1195.1659999999999</v>
          </cell>
        </row>
        <row r="150">
          <cell r="V150">
            <v>1196.44</v>
          </cell>
        </row>
        <row r="151">
          <cell r="V151">
            <v>1190.926571240964</v>
          </cell>
        </row>
        <row r="152">
          <cell r="V152">
            <v>1189.596398819064</v>
          </cell>
        </row>
        <row r="153">
          <cell r="V153">
            <v>1190.242</v>
          </cell>
        </row>
        <row r="154">
          <cell r="V154">
            <v>1187.5599901054638</v>
          </cell>
        </row>
        <row r="155">
          <cell r="V155">
            <v>1188.421819279914</v>
          </cell>
        </row>
        <row r="156">
          <cell r="V156">
            <v>1190.6145455904989</v>
          </cell>
        </row>
        <row r="157">
          <cell r="V157">
            <v>1190.738110474422</v>
          </cell>
        </row>
        <row r="158">
          <cell r="V158">
            <v>1192.658600984729</v>
          </cell>
        </row>
        <row r="159">
          <cell r="V159">
            <v>1193.4137000000001</v>
          </cell>
        </row>
        <row r="160">
          <cell r="V160">
            <v>1193.30863</v>
          </cell>
        </row>
        <row r="161">
          <cell r="V161">
            <v>1190.7083299999999</v>
          </cell>
        </row>
        <row r="162">
          <cell r="V162">
            <v>1190.82</v>
          </cell>
        </row>
        <row r="163">
          <cell r="V163">
            <v>1192.6805960000002</v>
          </cell>
        </row>
        <row r="164">
          <cell r="V164">
            <v>1199.0729900000001</v>
          </cell>
        </row>
        <row r="165">
          <cell r="V165">
            <v>1208.30666</v>
          </cell>
        </row>
        <row r="166">
          <cell r="V166">
            <v>1204.9160000000002</v>
          </cell>
        </row>
        <row r="167">
          <cell r="V167">
            <v>1195.6341</v>
          </cell>
        </row>
        <row r="168">
          <cell r="V168">
            <v>1184.388904953425</v>
          </cell>
        </row>
        <row r="169">
          <cell r="V169">
            <v>1185.6378881564551</v>
          </cell>
        </row>
        <row r="170">
          <cell r="V170">
            <v>1186.447584837528</v>
          </cell>
        </row>
        <row r="171">
          <cell r="V171">
            <v>1189.598715748006</v>
          </cell>
        </row>
        <row r="172">
          <cell r="V172">
            <v>1193.367272115451</v>
          </cell>
        </row>
        <row r="173">
          <cell r="V173">
            <v>1191.5992000000001</v>
          </cell>
        </row>
        <row r="174">
          <cell r="V174">
            <v>1190.6286</v>
          </cell>
        </row>
        <row r="175">
          <cell r="V175">
            <v>1228.2339999999999</v>
          </cell>
        </row>
        <row r="176">
          <cell r="V176">
            <v>1228.3912</v>
          </cell>
        </row>
        <row r="177">
          <cell r="V177">
            <v>1192.7559900000001</v>
          </cell>
        </row>
        <row r="178">
          <cell r="V178">
            <v>1191.9528</v>
          </cell>
        </row>
        <row r="179">
          <cell r="V179">
            <v>1192.9737499999999</v>
          </cell>
        </row>
        <row r="180">
          <cell r="V180">
            <v>1204.3969999999999</v>
          </cell>
        </row>
        <row r="181">
          <cell r="V181">
            <v>1202.33196</v>
          </cell>
        </row>
        <row r="182">
          <cell r="V182">
            <v>1195.2644185164509</v>
          </cell>
        </row>
        <row r="183">
          <cell r="V183">
            <v>1188.987066790221</v>
          </cell>
        </row>
        <row r="184">
          <cell r="V184">
            <v>1188.735021545973</v>
          </cell>
        </row>
        <row r="185">
          <cell r="V185">
            <v>1188.4665131398999</v>
          </cell>
        </row>
        <row r="186">
          <cell r="V186">
            <v>1193.7505776090461</v>
          </cell>
        </row>
        <row r="187">
          <cell r="V187">
            <v>1199.7560000000001</v>
          </cell>
        </row>
        <row r="188">
          <cell r="V188">
            <v>1204.1080000000002</v>
          </cell>
        </row>
        <row r="189">
          <cell r="V189">
            <v>1199.2135000000001</v>
          </cell>
        </row>
        <row r="190">
          <cell r="V190">
            <v>1198.809</v>
          </cell>
        </row>
        <row r="191">
          <cell r="V191">
            <v>1202.8485999999998</v>
          </cell>
        </row>
        <row r="192">
          <cell r="V192">
            <v>1205.6547</v>
          </cell>
        </row>
        <row r="193">
          <cell r="V193">
            <v>1291.1883499999999</v>
          </cell>
        </row>
        <row r="194">
          <cell r="V194">
            <v>1530.7</v>
          </cell>
        </row>
        <row r="195">
          <cell r="V195">
            <v>1829.797</v>
          </cell>
        </row>
        <row r="196">
          <cell r="V196">
            <v>1999.712</v>
          </cell>
        </row>
        <row r="197">
          <cell r="V197">
            <v>1992.8600000000001</v>
          </cell>
        </row>
        <row r="198">
          <cell r="V198">
            <v>1992.17</v>
          </cell>
        </row>
        <row r="199">
          <cell r="V199">
            <v>1989.17</v>
          </cell>
        </row>
        <row r="200">
          <cell r="V200">
            <v>1987.6599999999999</v>
          </cell>
        </row>
        <row r="201">
          <cell r="V201">
            <v>1987.9682931755292</v>
          </cell>
        </row>
        <row r="202">
          <cell r="V202">
            <v>1893.33909255239</v>
          </cell>
        </row>
        <row r="203">
          <cell r="V203">
            <v>1695.320108029078</v>
          </cell>
        </row>
        <row r="204">
          <cell r="V204">
            <v>1492.6040649392201</v>
          </cell>
        </row>
        <row r="205">
          <cell r="V205">
            <v>1291.910119122721</v>
          </cell>
        </row>
        <row r="206">
          <cell r="V206">
            <v>1190.40644428214</v>
          </cell>
        </row>
        <row r="207">
          <cell r="V207">
            <v>1187.97</v>
          </cell>
        </row>
        <row r="208">
          <cell r="V208">
            <v>1188.5160000000001</v>
          </cell>
        </row>
        <row r="209">
          <cell r="V209">
            <v>1191.989</v>
          </cell>
        </row>
        <row r="210">
          <cell r="V210">
            <v>1192.7</v>
          </cell>
        </row>
        <row r="211">
          <cell r="V211">
            <v>1195.58</v>
          </cell>
        </row>
        <row r="212">
          <cell r="V212">
            <v>1195.4883</v>
          </cell>
        </row>
        <row r="213">
          <cell r="V213">
            <v>1193.8400000000001</v>
          </cell>
        </row>
        <row r="214">
          <cell r="V214">
            <v>1143.27</v>
          </cell>
        </row>
        <row r="215">
          <cell r="V215">
            <v>1017.9264430000001</v>
          </cell>
        </row>
        <row r="216">
          <cell r="V216">
            <v>941.13657999999998</v>
          </cell>
        </row>
        <row r="217">
          <cell r="V217">
            <v>941.21399999999994</v>
          </cell>
        </row>
        <row r="218">
          <cell r="V218">
            <v>939.63059999999996</v>
          </cell>
        </row>
        <row r="219">
          <cell r="V219">
            <v>937.69587000000001</v>
          </cell>
        </row>
        <row r="220">
          <cell r="V220">
            <v>940.23687900000004</v>
          </cell>
        </row>
        <row r="221">
          <cell r="V221">
            <v>946.44488000000001</v>
          </cell>
        </row>
        <row r="222">
          <cell r="V222">
            <v>944.54872999999998</v>
          </cell>
        </row>
        <row r="223">
          <cell r="V223">
            <v>945.33396999999991</v>
          </cell>
        </row>
        <row r="224">
          <cell r="V224">
            <v>943.59889999999996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2"/>
  </sheetPr>
  <dimension ref="A1:V371"/>
  <sheetViews>
    <sheetView showGridLines="0" zoomScale="80" zoomScaleNormal="80" workbookViewId="0">
      <pane xSplit="1" ySplit="3" topLeftCell="B52" activePane="bottomRight" state="frozenSplit"/>
      <selection activeCell="J39" sqref="J39"/>
      <selection pane="topRight" activeCell="J39" sqref="J39"/>
      <selection pane="bottomLeft" activeCell="J39" sqref="J39"/>
      <selection pane="bottomRight" activeCell="I205" sqref="I205"/>
    </sheetView>
  </sheetViews>
  <sheetFormatPr defaultRowHeight="5.65" customHeight="1"/>
  <cols>
    <col min="1" max="1" width="11.42578125" style="208" bestFit="1" customWidth="1"/>
    <col min="2" max="2" width="9.140625" style="355"/>
    <col min="3" max="3" width="9.140625" style="356"/>
    <col min="4" max="4" width="9.140625" style="337"/>
    <col min="5" max="6" width="9.140625" style="356"/>
    <col min="7" max="7" width="13.28515625" style="356" customWidth="1"/>
    <col min="8" max="8" width="10.5703125" bestFit="1" customWidth="1"/>
    <col min="9" max="9" width="12.85546875" style="357" bestFit="1" customWidth="1"/>
  </cols>
  <sheetData>
    <row r="1" spans="1:10" s="173" customFormat="1" ht="12.75">
      <c r="A1" s="169"/>
      <c r="B1" s="170"/>
      <c r="C1" s="171"/>
      <c r="D1" s="172">
        <v>2011</v>
      </c>
      <c r="E1" s="171"/>
      <c r="F1" s="171"/>
      <c r="G1" s="171" t="s">
        <v>74</v>
      </c>
      <c r="I1" s="174"/>
    </row>
    <row r="2" spans="1:10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0" s="182" customFormat="1" ht="13.5" thickBot="1">
      <c r="A3" s="177"/>
      <c r="B3" s="178"/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2011</v>
      </c>
    </row>
    <row r="4" spans="1:10" ht="12.75">
      <c r="A4" s="183">
        <v>38718</v>
      </c>
      <c r="B4" s="331">
        <v>920.61442</v>
      </c>
      <c r="C4" s="332">
        <v>1749.9624999999999</v>
      </c>
      <c r="D4" s="333">
        <v>1275</v>
      </c>
      <c r="E4" s="185">
        <v>50</v>
      </c>
      <c r="F4" s="185">
        <f t="shared" ref="F4:F62" si="0">IF(D4+E4&gt;C4,C4-D4,E4)</f>
        <v>50</v>
      </c>
      <c r="G4" s="332">
        <v>7343</v>
      </c>
      <c r="H4" s="334" t="s">
        <v>54</v>
      </c>
      <c r="I4" s="335" t="s">
        <v>49</v>
      </c>
      <c r="J4" s="188" t="str">
        <f>IF(D4+F4&gt;C4,"adjust","ok")</f>
        <v>ok</v>
      </c>
    </row>
    <row r="5" spans="1:10" ht="12.75">
      <c r="A5" s="183">
        <v>38719</v>
      </c>
      <c r="B5" s="331">
        <v>920.61442</v>
      </c>
      <c r="C5" s="332">
        <v>1749.9624999999999</v>
      </c>
      <c r="D5" s="333">
        <v>1275</v>
      </c>
      <c r="E5" s="185">
        <v>50</v>
      </c>
      <c r="F5" s="185">
        <f t="shared" si="0"/>
        <v>50</v>
      </c>
      <c r="G5" s="332">
        <v>6312</v>
      </c>
      <c r="H5" s="334" t="s">
        <v>54</v>
      </c>
      <c r="I5" s="335" t="s">
        <v>49</v>
      </c>
      <c r="J5" s="188" t="str">
        <f t="shared" ref="J5:J68" si="1">IF(D5+F5&gt;C5,"adjust","ok")</f>
        <v>ok</v>
      </c>
    </row>
    <row r="6" spans="1:10" ht="12.75">
      <c r="A6" s="183">
        <v>38720</v>
      </c>
      <c r="B6" s="331">
        <v>927.67280000000005</v>
      </c>
      <c r="C6" s="332">
        <v>1749.9624999999999</v>
      </c>
      <c r="D6" s="333">
        <v>1275</v>
      </c>
      <c r="E6" s="185">
        <v>50</v>
      </c>
      <c r="F6" s="185">
        <f t="shared" si="0"/>
        <v>50</v>
      </c>
      <c r="G6" s="332">
        <v>6304</v>
      </c>
      <c r="H6" s="334" t="s">
        <v>54</v>
      </c>
      <c r="I6" s="335" t="s">
        <v>49</v>
      </c>
      <c r="J6" s="188" t="str">
        <f t="shared" si="1"/>
        <v>ok</v>
      </c>
    </row>
    <row r="7" spans="1:10" ht="12.75">
      <c r="A7" s="183">
        <v>38721</v>
      </c>
      <c r="B7" s="331">
        <v>944.81457999999998</v>
      </c>
      <c r="C7" s="332">
        <v>1749.9624999999999</v>
      </c>
      <c r="D7" s="333">
        <v>1275</v>
      </c>
      <c r="E7" s="185">
        <v>50</v>
      </c>
      <c r="F7" s="185">
        <f t="shared" si="0"/>
        <v>50</v>
      </c>
      <c r="G7" s="332">
        <v>6312</v>
      </c>
      <c r="H7" s="334" t="s">
        <v>54</v>
      </c>
      <c r="I7" s="335" t="s">
        <v>49</v>
      </c>
      <c r="J7" s="188" t="str">
        <f t="shared" si="1"/>
        <v>ok</v>
      </c>
    </row>
    <row r="8" spans="1:10" ht="12.75">
      <c r="A8" s="183">
        <v>38722</v>
      </c>
      <c r="B8" s="331">
        <v>963.46887000000004</v>
      </c>
      <c r="C8" s="332">
        <v>1749.9624999999999</v>
      </c>
      <c r="D8" s="333">
        <v>1275</v>
      </c>
      <c r="E8" s="185">
        <v>50</v>
      </c>
      <c r="F8" s="185">
        <f t="shared" si="0"/>
        <v>50</v>
      </c>
      <c r="G8" s="332">
        <v>8566</v>
      </c>
      <c r="H8" s="334" t="s">
        <v>54</v>
      </c>
      <c r="I8" s="335" t="s">
        <v>49</v>
      </c>
      <c r="J8" s="188" t="str">
        <f t="shared" si="1"/>
        <v>ok</v>
      </c>
    </row>
    <row r="9" spans="1:10" ht="12.75">
      <c r="A9" s="183">
        <v>38723</v>
      </c>
      <c r="B9" s="331">
        <v>971.03142000000003</v>
      </c>
      <c r="C9" s="332">
        <v>1749.9624999999999</v>
      </c>
      <c r="D9" s="333">
        <v>1275</v>
      </c>
      <c r="E9" s="185">
        <v>50</v>
      </c>
      <c r="F9" s="185">
        <f t="shared" si="0"/>
        <v>50</v>
      </c>
      <c r="G9" s="332">
        <v>8461</v>
      </c>
      <c r="H9" s="334" t="s">
        <v>54</v>
      </c>
      <c r="I9" s="335" t="s">
        <v>49</v>
      </c>
      <c r="J9" s="188" t="str">
        <f t="shared" si="1"/>
        <v>ok</v>
      </c>
    </row>
    <row r="10" spans="1:10" ht="12.75">
      <c r="A10" s="183">
        <v>38724</v>
      </c>
      <c r="B10" s="331">
        <v>985.65235000000007</v>
      </c>
      <c r="C10" s="332">
        <v>1749.9624999999999</v>
      </c>
      <c r="D10" s="333">
        <v>1275</v>
      </c>
      <c r="E10" s="185">
        <v>50</v>
      </c>
      <c r="F10" s="185">
        <f t="shared" si="0"/>
        <v>50</v>
      </c>
      <c r="G10" s="332">
        <v>8487</v>
      </c>
      <c r="H10" s="334" t="s">
        <v>54</v>
      </c>
      <c r="I10" s="335" t="s">
        <v>49</v>
      </c>
      <c r="J10" s="188" t="str">
        <f t="shared" si="1"/>
        <v>ok</v>
      </c>
    </row>
    <row r="11" spans="1:10" ht="12.75">
      <c r="A11" s="183">
        <v>38725</v>
      </c>
      <c r="B11" s="331">
        <v>995.73575000000005</v>
      </c>
      <c r="C11" s="332">
        <v>1749.9624999999999</v>
      </c>
      <c r="D11" s="333">
        <v>1275</v>
      </c>
      <c r="E11" s="185">
        <v>50</v>
      </c>
      <c r="F11" s="185">
        <f t="shared" si="0"/>
        <v>50</v>
      </c>
      <c r="G11" s="332">
        <v>8571</v>
      </c>
      <c r="H11" s="334" t="s">
        <v>54</v>
      </c>
      <c r="I11" s="335" t="s">
        <v>49</v>
      </c>
      <c r="J11" s="188" t="str">
        <f t="shared" si="1"/>
        <v>ok</v>
      </c>
    </row>
    <row r="12" spans="1:10" ht="12.75">
      <c r="A12" s="183">
        <v>38726</v>
      </c>
      <c r="B12" s="331">
        <v>995.73575000000005</v>
      </c>
      <c r="C12" s="332">
        <v>1749.9624999999999</v>
      </c>
      <c r="D12" s="333">
        <v>1275</v>
      </c>
      <c r="E12" s="185">
        <v>50</v>
      </c>
      <c r="F12" s="185">
        <f t="shared" si="0"/>
        <v>50</v>
      </c>
      <c r="G12" s="332">
        <v>8147</v>
      </c>
      <c r="H12" s="334" t="s">
        <v>54</v>
      </c>
      <c r="I12" s="335" t="s">
        <v>49</v>
      </c>
      <c r="J12" s="188" t="str">
        <f t="shared" si="1"/>
        <v>ok</v>
      </c>
    </row>
    <row r="13" spans="1:10" ht="12.75">
      <c r="A13" s="183">
        <v>38727</v>
      </c>
      <c r="B13" s="331">
        <v>1006.32332</v>
      </c>
      <c r="C13" s="332">
        <v>1749.9624999999999</v>
      </c>
      <c r="D13" s="333">
        <v>1275</v>
      </c>
      <c r="E13" s="185">
        <v>50</v>
      </c>
      <c r="F13" s="185">
        <f t="shared" si="0"/>
        <v>50</v>
      </c>
      <c r="G13" s="332">
        <v>7307</v>
      </c>
      <c r="H13" s="334" t="s">
        <v>54</v>
      </c>
      <c r="I13" s="335" t="s">
        <v>49</v>
      </c>
      <c r="J13" s="188" t="str">
        <f t="shared" si="1"/>
        <v>ok</v>
      </c>
    </row>
    <row r="14" spans="1:10" ht="12.75">
      <c r="A14" s="183">
        <v>38728</v>
      </c>
      <c r="B14" s="331">
        <v>1022.45676</v>
      </c>
      <c r="C14" s="332">
        <v>1749.9624999999999</v>
      </c>
      <c r="D14" s="333">
        <v>1275</v>
      </c>
      <c r="E14" s="185">
        <v>50</v>
      </c>
      <c r="F14" s="185">
        <f t="shared" si="0"/>
        <v>50</v>
      </c>
      <c r="G14" s="332">
        <v>8099</v>
      </c>
      <c r="H14" s="334" t="s">
        <v>54</v>
      </c>
      <c r="I14" s="335" t="s">
        <v>49</v>
      </c>
      <c r="J14" s="188" t="str">
        <f t="shared" si="1"/>
        <v>ok</v>
      </c>
    </row>
    <row r="15" spans="1:10" ht="12.75">
      <c r="A15" s="183">
        <v>38729</v>
      </c>
      <c r="B15" s="331">
        <v>1046.6569200000001</v>
      </c>
      <c r="C15" s="332">
        <v>1749.9624999999999</v>
      </c>
      <c r="D15" s="333">
        <v>1275</v>
      </c>
      <c r="E15" s="185">
        <v>50</v>
      </c>
      <c r="F15" s="185">
        <f t="shared" si="0"/>
        <v>50</v>
      </c>
      <c r="G15" s="332">
        <v>8050</v>
      </c>
      <c r="H15" s="334" t="s">
        <v>54</v>
      </c>
      <c r="I15" s="335" t="s">
        <v>49</v>
      </c>
      <c r="J15" s="188" t="str">
        <f t="shared" si="1"/>
        <v>ok</v>
      </c>
    </row>
    <row r="16" spans="1:10" ht="12.75">
      <c r="A16" s="183">
        <v>38730</v>
      </c>
      <c r="B16" s="331">
        <v>1072.8737599999999</v>
      </c>
      <c r="C16" s="332">
        <v>1749.9624999999999</v>
      </c>
      <c r="D16" s="333">
        <v>1275</v>
      </c>
      <c r="E16" s="185">
        <v>50</v>
      </c>
      <c r="F16" s="185">
        <f t="shared" si="0"/>
        <v>50</v>
      </c>
      <c r="G16" s="332">
        <v>7413</v>
      </c>
      <c r="H16" s="334" t="s">
        <v>54</v>
      </c>
      <c r="I16" s="335" t="s">
        <v>49</v>
      </c>
      <c r="J16" s="188" t="str">
        <f t="shared" si="1"/>
        <v>ok</v>
      </c>
    </row>
    <row r="17" spans="1:10" ht="12.75">
      <c r="A17" s="183">
        <v>38731</v>
      </c>
      <c r="B17" s="331">
        <v>1070.85708</v>
      </c>
      <c r="C17" s="332">
        <v>1749.9624999999999</v>
      </c>
      <c r="D17" s="333">
        <v>1275</v>
      </c>
      <c r="E17" s="185">
        <v>50</v>
      </c>
      <c r="F17" s="185">
        <f t="shared" si="0"/>
        <v>50</v>
      </c>
      <c r="G17" s="332">
        <v>7413</v>
      </c>
      <c r="H17" s="334" t="s">
        <v>54</v>
      </c>
      <c r="I17" s="335" t="s">
        <v>49</v>
      </c>
      <c r="J17" s="188" t="str">
        <f t="shared" si="1"/>
        <v>ok</v>
      </c>
    </row>
    <row r="18" spans="1:10" ht="12.75">
      <c r="A18" s="183">
        <v>38732</v>
      </c>
      <c r="B18" s="331">
        <v>1070.85708</v>
      </c>
      <c r="C18" s="332">
        <v>1749.9624999999999</v>
      </c>
      <c r="D18" s="333">
        <v>1275</v>
      </c>
      <c r="E18" s="185">
        <v>50</v>
      </c>
      <c r="F18" s="185">
        <f t="shared" si="0"/>
        <v>50</v>
      </c>
      <c r="G18" s="332">
        <v>7038</v>
      </c>
      <c r="H18" s="334" t="s">
        <v>54</v>
      </c>
      <c r="I18" s="335" t="s">
        <v>49</v>
      </c>
      <c r="J18" s="188" t="str">
        <f t="shared" si="1"/>
        <v>ok</v>
      </c>
    </row>
    <row r="19" spans="1:10" ht="12.75">
      <c r="A19" s="183">
        <v>38733</v>
      </c>
      <c r="B19" s="331">
        <v>1079.9321400000001</v>
      </c>
      <c r="C19" s="332">
        <v>1749.9624999999999</v>
      </c>
      <c r="D19" s="333">
        <v>1275</v>
      </c>
      <c r="E19" s="185">
        <v>50</v>
      </c>
      <c r="F19" s="185">
        <f t="shared" si="0"/>
        <v>50</v>
      </c>
      <c r="G19" s="332">
        <v>7038</v>
      </c>
      <c r="H19" s="334" t="s">
        <v>54</v>
      </c>
      <c r="I19" s="335" t="s">
        <v>49</v>
      </c>
      <c r="J19" s="188" t="str">
        <f t="shared" si="1"/>
        <v>ok</v>
      </c>
    </row>
    <row r="20" spans="1:10" ht="12.75">
      <c r="A20" s="183">
        <v>38734</v>
      </c>
      <c r="B20" s="331">
        <v>921.11859000000004</v>
      </c>
      <c r="C20" s="332">
        <v>1749.9624999999999</v>
      </c>
      <c r="D20" s="333">
        <v>1275</v>
      </c>
      <c r="E20" s="185">
        <v>50</v>
      </c>
      <c r="F20" s="185">
        <f t="shared" si="0"/>
        <v>50</v>
      </c>
      <c r="G20" s="332">
        <v>7413</v>
      </c>
      <c r="H20" s="334" t="s">
        <v>54</v>
      </c>
      <c r="I20" s="335" t="s">
        <v>49</v>
      </c>
      <c r="J20" s="188" t="str">
        <f t="shared" si="1"/>
        <v>ok</v>
      </c>
    </row>
    <row r="21" spans="1:10" ht="12.75">
      <c r="A21" s="183">
        <v>38735</v>
      </c>
      <c r="B21" s="331">
        <v>824.82212000000004</v>
      </c>
      <c r="C21" s="332">
        <v>1749.9624999999999</v>
      </c>
      <c r="D21" s="333">
        <v>1275</v>
      </c>
      <c r="E21" s="185">
        <v>50</v>
      </c>
      <c r="F21" s="185">
        <f t="shared" si="0"/>
        <v>50</v>
      </c>
      <c r="G21" s="332">
        <v>7413</v>
      </c>
      <c r="H21" s="334" t="s">
        <v>54</v>
      </c>
      <c r="I21" s="335" t="s">
        <v>49</v>
      </c>
      <c r="J21" s="188" t="str">
        <f t="shared" si="1"/>
        <v>ok</v>
      </c>
    </row>
    <row r="22" spans="1:10" ht="12.75">
      <c r="A22" s="183">
        <v>38736</v>
      </c>
      <c r="B22" s="331">
        <v>824.82212000000004</v>
      </c>
      <c r="C22" s="332">
        <v>1749.9624999999999</v>
      </c>
      <c r="D22" s="333">
        <v>1275</v>
      </c>
      <c r="E22" s="185">
        <v>50</v>
      </c>
      <c r="F22" s="185">
        <f t="shared" si="0"/>
        <v>50</v>
      </c>
      <c r="G22" s="332">
        <v>7413</v>
      </c>
      <c r="H22" s="334" t="s">
        <v>54</v>
      </c>
      <c r="I22" s="335" t="s">
        <v>49</v>
      </c>
      <c r="J22" s="188" t="str">
        <f t="shared" si="1"/>
        <v>ok</v>
      </c>
    </row>
    <row r="23" spans="1:10" ht="12.75">
      <c r="A23" s="183">
        <v>38737</v>
      </c>
      <c r="B23" s="331">
        <v>824.82212000000004</v>
      </c>
      <c r="C23" s="332">
        <v>1749.9624999999999</v>
      </c>
      <c r="D23" s="333">
        <v>1275</v>
      </c>
      <c r="E23" s="185">
        <v>50</v>
      </c>
      <c r="F23" s="185">
        <f t="shared" si="0"/>
        <v>50</v>
      </c>
      <c r="G23" s="332">
        <v>6237</v>
      </c>
      <c r="H23" s="334" t="s">
        <v>54</v>
      </c>
      <c r="I23" s="335" t="s">
        <v>49</v>
      </c>
      <c r="J23" s="188" t="str">
        <f t="shared" si="1"/>
        <v>ok</v>
      </c>
    </row>
    <row r="24" spans="1:10" ht="12.75">
      <c r="A24" s="183">
        <v>38738</v>
      </c>
      <c r="B24" s="331">
        <v>800.11779000000001</v>
      </c>
      <c r="C24" s="332">
        <v>2279.6478111472879</v>
      </c>
      <c r="D24" s="333">
        <v>1275</v>
      </c>
      <c r="E24" s="185">
        <v>50</v>
      </c>
      <c r="F24" s="185">
        <f t="shared" si="0"/>
        <v>50</v>
      </c>
      <c r="G24" s="332">
        <v>7210</v>
      </c>
      <c r="H24" s="334" t="s">
        <v>54</v>
      </c>
      <c r="I24" s="335" t="s">
        <v>49</v>
      </c>
      <c r="J24" s="188" t="str">
        <f t="shared" si="1"/>
        <v>ok</v>
      </c>
    </row>
    <row r="25" spans="1:10" ht="12.75">
      <c r="A25" s="183">
        <v>38739</v>
      </c>
      <c r="B25" s="331">
        <v>790.03439000000003</v>
      </c>
      <c r="C25" s="332">
        <v>2100.1329039243892</v>
      </c>
      <c r="D25" s="333">
        <v>1275</v>
      </c>
      <c r="E25" s="185">
        <v>50</v>
      </c>
      <c r="F25" s="185">
        <f t="shared" si="0"/>
        <v>50</v>
      </c>
      <c r="G25" s="332">
        <v>7038</v>
      </c>
      <c r="H25" s="334" t="s">
        <v>54</v>
      </c>
      <c r="I25" s="335" t="s">
        <v>49</v>
      </c>
      <c r="J25" s="188" t="str">
        <f t="shared" si="1"/>
        <v>ok</v>
      </c>
    </row>
    <row r="26" spans="1:10" ht="12.75">
      <c r="A26" s="183">
        <v>38740</v>
      </c>
      <c r="B26" s="331">
        <v>790.03439000000003</v>
      </c>
      <c r="C26" s="332">
        <v>1866.9676961897189</v>
      </c>
      <c r="D26" s="333">
        <v>1275</v>
      </c>
      <c r="E26" s="185">
        <v>50</v>
      </c>
      <c r="F26" s="185">
        <f t="shared" si="0"/>
        <v>50</v>
      </c>
      <c r="G26" s="332">
        <v>6913</v>
      </c>
      <c r="H26" s="334" t="s">
        <v>54</v>
      </c>
      <c r="I26" s="335" t="s">
        <v>49</v>
      </c>
      <c r="J26" s="188" t="str">
        <f t="shared" si="1"/>
        <v>ok</v>
      </c>
    </row>
    <row r="27" spans="1:10" ht="12.75">
      <c r="A27" s="183">
        <v>38741</v>
      </c>
      <c r="B27" s="331">
        <v>224.85982000000001</v>
      </c>
      <c r="C27" s="332">
        <v>1870.786876040494</v>
      </c>
      <c r="D27" s="333">
        <v>1275</v>
      </c>
      <c r="E27" s="185">
        <v>50</v>
      </c>
      <c r="F27" s="185">
        <f t="shared" si="0"/>
        <v>50</v>
      </c>
      <c r="G27" s="332">
        <v>5745</v>
      </c>
      <c r="H27" s="334" t="s">
        <v>54</v>
      </c>
      <c r="I27" s="335" t="s">
        <v>49</v>
      </c>
      <c r="J27" s="188" t="str">
        <f t="shared" si="1"/>
        <v>ok</v>
      </c>
    </row>
    <row r="28" spans="1:10" ht="12.75">
      <c r="A28" s="183">
        <v>38742</v>
      </c>
      <c r="B28" s="331">
        <v>0</v>
      </c>
      <c r="C28" s="332">
        <v>2106.8861157783313</v>
      </c>
      <c r="D28" s="333">
        <v>1275</v>
      </c>
      <c r="E28" s="185">
        <v>50</v>
      </c>
      <c r="F28" s="185">
        <f t="shared" si="0"/>
        <v>50</v>
      </c>
      <c r="G28" s="332">
        <v>4831</v>
      </c>
      <c r="H28" s="334" t="s">
        <v>54</v>
      </c>
      <c r="I28" s="335" t="s">
        <v>49</v>
      </c>
      <c r="J28" s="188" t="str">
        <f t="shared" si="1"/>
        <v>ok</v>
      </c>
    </row>
    <row r="29" spans="1:10" ht="12.75">
      <c r="A29" s="183">
        <v>38743</v>
      </c>
      <c r="B29" s="331">
        <v>0</v>
      </c>
      <c r="C29" s="332">
        <v>1869.596512331676</v>
      </c>
      <c r="D29" s="333">
        <v>1275</v>
      </c>
      <c r="E29" s="185">
        <v>50</v>
      </c>
      <c r="F29" s="185">
        <f t="shared" si="0"/>
        <v>50</v>
      </c>
      <c r="G29" s="332">
        <v>4433</v>
      </c>
      <c r="H29" s="334" t="s">
        <v>54</v>
      </c>
      <c r="I29" s="335" t="s">
        <v>49</v>
      </c>
      <c r="J29" s="188" t="str">
        <f t="shared" si="1"/>
        <v>ok</v>
      </c>
    </row>
    <row r="30" spans="1:10" ht="12.75">
      <c r="A30" s="183">
        <v>38744</v>
      </c>
      <c r="B30" s="331">
        <v>0</v>
      </c>
      <c r="C30" s="332">
        <v>1867.89521608526</v>
      </c>
      <c r="D30" s="333">
        <v>1275</v>
      </c>
      <c r="E30" s="185">
        <v>50</v>
      </c>
      <c r="F30" s="185">
        <f t="shared" si="0"/>
        <v>50</v>
      </c>
      <c r="G30" s="332">
        <v>4433</v>
      </c>
      <c r="H30" s="334" t="s">
        <v>54</v>
      </c>
      <c r="I30" s="335" t="s">
        <v>49</v>
      </c>
      <c r="J30" s="188" t="str">
        <f t="shared" si="1"/>
        <v>ok</v>
      </c>
    </row>
    <row r="31" spans="1:10" ht="12.75">
      <c r="A31" s="183">
        <v>38745</v>
      </c>
      <c r="B31" s="331">
        <v>0</v>
      </c>
      <c r="C31" s="332">
        <v>1865.6369485708351</v>
      </c>
      <c r="D31" s="333">
        <v>1275</v>
      </c>
      <c r="E31" s="185">
        <v>50</v>
      </c>
      <c r="F31" s="185">
        <f t="shared" si="0"/>
        <v>50</v>
      </c>
      <c r="G31" s="332">
        <v>4884</v>
      </c>
      <c r="H31" s="334" t="s">
        <v>54</v>
      </c>
      <c r="I31" s="335" t="s">
        <v>49</v>
      </c>
      <c r="J31" s="188" t="str">
        <f t="shared" si="1"/>
        <v>ok</v>
      </c>
    </row>
    <row r="32" spans="1:10" ht="12.75">
      <c r="A32" s="183">
        <v>38746</v>
      </c>
      <c r="B32" s="331">
        <v>0</v>
      </c>
      <c r="C32" s="332">
        <v>1868.3475180816777</v>
      </c>
      <c r="D32" s="333">
        <v>1275</v>
      </c>
      <c r="E32" s="185">
        <v>50</v>
      </c>
      <c r="F32" s="185">
        <f t="shared" si="0"/>
        <v>50</v>
      </c>
      <c r="G32" s="332">
        <v>4808</v>
      </c>
      <c r="H32" s="334" t="s">
        <v>54</v>
      </c>
      <c r="I32" s="335" t="s">
        <v>49</v>
      </c>
      <c r="J32" s="188" t="str">
        <f t="shared" si="1"/>
        <v>ok</v>
      </c>
    </row>
    <row r="33" spans="1:10" ht="12.75">
      <c r="A33" s="183">
        <v>38747</v>
      </c>
      <c r="B33" s="331">
        <v>0</v>
      </c>
      <c r="C33" s="332">
        <v>1868.792801864352</v>
      </c>
      <c r="D33" s="333">
        <v>1275</v>
      </c>
      <c r="E33" s="185">
        <v>50</v>
      </c>
      <c r="F33" s="185">
        <f t="shared" si="0"/>
        <v>50</v>
      </c>
      <c r="G33" s="332">
        <v>4808</v>
      </c>
      <c r="H33" s="334" t="s">
        <v>54</v>
      </c>
      <c r="I33" s="335" t="s">
        <v>49</v>
      </c>
      <c r="J33" s="188" t="str">
        <f t="shared" si="1"/>
        <v>ok</v>
      </c>
    </row>
    <row r="34" spans="1:10" ht="12.75">
      <c r="A34" s="183">
        <v>38748</v>
      </c>
      <c r="B34" s="331">
        <v>0</v>
      </c>
      <c r="C34" s="332">
        <v>1868.4388643976831</v>
      </c>
      <c r="D34" s="333">
        <v>1275</v>
      </c>
      <c r="E34" s="185">
        <v>50</v>
      </c>
      <c r="F34" s="185">
        <f t="shared" si="0"/>
        <v>50</v>
      </c>
      <c r="G34" s="332">
        <v>4825</v>
      </c>
      <c r="H34" s="334" t="s">
        <v>54</v>
      </c>
      <c r="I34" s="335" t="s">
        <v>49</v>
      </c>
      <c r="J34" s="188" t="str">
        <f t="shared" si="1"/>
        <v>ok</v>
      </c>
    </row>
    <row r="35" spans="1:10" ht="12.75">
      <c r="A35" s="183">
        <v>38749</v>
      </c>
      <c r="B35" s="331">
        <v>0</v>
      </c>
      <c r="C35" s="332">
        <v>1868.5003786619779</v>
      </c>
      <c r="D35" s="333">
        <v>1275</v>
      </c>
      <c r="E35" s="185">
        <v>50</v>
      </c>
      <c r="F35" s="185">
        <f t="shared" si="0"/>
        <v>50</v>
      </c>
      <c r="G35" s="332">
        <v>6438</v>
      </c>
      <c r="H35" s="334" t="s">
        <v>54</v>
      </c>
      <c r="I35" s="335" t="s">
        <v>49</v>
      </c>
      <c r="J35" s="188" t="str">
        <f t="shared" si="1"/>
        <v>ok</v>
      </c>
    </row>
    <row r="36" spans="1:10" ht="12.75">
      <c r="A36" s="183">
        <v>38750</v>
      </c>
      <c r="B36" s="331">
        <v>0</v>
      </c>
      <c r="C36" s="332">
        <v>1863.9711691362199</v>
      </c>
      <c r="D36" s="333">
        <v>1275</v>
      </c>
      <c r="E36" s="185">
        <v>50</v>
      </c>
      <c r="F36" s="185">
        <f t="shared" si="0"/>
        <v>50</v>
      </c>
      <c r="G36" s="332">
        <v>5177</v>
      </c>
      <c r="H36" s="334" t="s">
        <v>54</v>
      </c>
      <c r="I36" s="335" t="s">
        <v>49</v>
      </c>
      <c r="J36" s="188" t="str">
        <f t="shared" si="1"/>
        <v>ok</v>
      </c>
    </row>
    <row r="37" spans="1:10" ht="12.75">
      <c r="A37" s="183">
        <v>38751</v>
      </c>
      <c r="B37" s="331">
        <v>0</v>
      </c>
      <c r="C37" s="332">
        <v>1860.042436903768</v>
      </c>
      <c r="D37" s="333">
        <v>1275</v>
      </c>
      <c r="E37" s="185">
        <v>50</v>
      </c>
      <c r="F37" s="185">
        <f t="shared" si="0"/>
        <v>50</v>
      </c>
      <c r="G37" s="332">
        <v>4758</v>
      </c>
      <c r="H37" s="334" t="s">
        <v>54</v>
      </c>
      <c r="I37" s="335" t="s">
        <v>49</v>
      </c>
      <c r="J37" s="188" t="str">
        <f t="shared" si="1"/>
        <v>ok</v>
      </c>
    </row>
    <row r="38" spans="1:10" ht="12.75">
      <c r="A38" s="183">
        <v>38752</v>
      </c>
      <c r="B38" s="331">
        <v>0</v>
      </c>
      <c r="C38" s="332">
        <v>1854.9881026261742</v>
      </c>
      <c r="D38" s="333">
        <v>1275</v>
      </c>
      <c r="E38" s="185">
        <v>50</v>
      </c>
      <c r="F38" s="185">
        <f t="shared" si="0"/>
        <v>50</v>
      </c>
      <c r="G38" s="332">
        <v>4427</v>
      </c>
      <c r="H38" s="334" t="s">
        <v>54</v>
      </c>
      <c r="I38" s="335" t="s">
        <v>49</v>
      </c>
      <c r="J38" s="188" t="str">
        <f t="shared" si="1"/>
        <v>ok</v>
      </c>
    </row>
    <row r="39" spans="1:10" ht="12.75">
      <c r="A39" s="183">
        <v>38753</v>
      </c>
      <c r="B39" s="331">
        <v>0</v>
      </c>
      <c r="C39" s="332">
        <v>1852.1953626922302</v>
      </c>
      <c r="D39" s="333">
        <v>1275</v>
      </c>
      <c r="E39" s="185">
        <v>50</v>
      </c>
      <c r="F39" s="185">
        <f t="shared" si="0"/>
        <v>50</v>
      </c>
      <c r="G39" s="332">
        <v>4392</v>
      </c>
      <c r="H39" s="334" t="s">
        <v>54</v>
      </c>
      <c r="I39" s="335" t="s">
        <v>49</v>
      </c>
      <c r="J39" s="188" t="str">
        <f t="shared" si="1"/>
        <v>ok</v>
      </c>
    </row>
    <row r="40" spans="1:10" ht="12.75">
      <c r="A40" s="183">
        <v>38754</v>
      </c>
      <c r="B40" s="331">
        <v>0</v>
      </c>
      <c r="C40" s="332">
        <v>1853.9574871766449</v>
      </c>
      <c r="D40" s="333">
        <v>1275</v>
      </c>
      <c r="E40" s="185">
        <v>50</v>
      </c>
      <c r="F40" s="185">
        <f t="shared" si="0"/>
        <v>50</v>
      </c>
      <c r="G40" s="332">
        <v>4936</v>
      </c>
      <c r="H40" s="334" t="s">
        <v>54</v>
      </c>
      <c r="I40" s="335" t="s">
        <v>49</v>
      </c>
      <c r="J40" s="188" t="str">
        <f t="shared" si="1"/>
        <v>ok</v>
      </c>
    </row>
    <row r="41" spans="1:10" ht="12.75">
      <c r="A41" s="183">
        <v>38755</v>
      </c>
      <c r="B41" s="331">
        <v>0</v>
      </c>
      <c r="C41" s="332">
        <v>1853.3944962803971</v>
      </c>
      <c r="D41" s="333">
        <v>1275</v>
      </c>
      <c r="E41" s="185">
        <v>50</v>
      </c>
      <c r="F41" s="185">
        <f t="shared" si="0"/>
        <v>50</v>
      </c>
      <c r="G41" s="332">
        <v>5842</v>
      </c>
      <c r="H41" s="334" t="s">
        <v>54</v>
      </c>
      <c r="I41" s="335" t="s">
        <v>49</v>
      </c>
      <c r="J41" s="188" t="str">
        <f t="shared" si="1"/>
        <v>ok</v>
      </c>
    </row>
    <row r="42" spans="1:10" ht="12.75">
      <c r="A42" s="183">
        <v>38756</v>
      </c>
      <c r="B42" s="331">
        <v>0</v>
      </c>
      <c r="C42" s="332">
        <v>1853.9261254073722</v>
      </c>
      <c r="D42" s="333">
        <v>1275</v>
      </c>
      <c r="E42" s="185">
        <v>50</v>
      </c>
      <c r="F42" s="185">
        <f t="shared" si="0"/>
        <v>50</v>
      </c>
      <c r="G42" s="332">
        <v>5663</v>
      </c>
      <c r="H42" s="334" t="s">
        <v>54</v>
      </c>
      <c r="I42" s="335" t="s">
        <v>49</v>
      </c>
      <c r="J42" s="188" t="str">
        <f t="shared" si="1"/>
        <v>ok</v>
      </c>
    </row>
    <row r="43" spans="1:10" ht="12.75">
      <c r="A43" s="183">
        <v>38757</v>
      </c>
      <c r="B43" s="331">
        <v>0</v>
      </c>
      <c r="C43" s="332">
        <v>1853.1861718552971</v>
      </c>
      <c r="D43" s="333">
        <v>1275</v>
      </c>
      <c r="E43" s="185">
        <v>50</v>
      </c>
      <c r="F43" s="185">
        <f t="shared" si="0"/>
        <v>50</v>
      </c>
      <c r="G43" s="332">
        <v>6193</v>
      </c>
      <c r="H43" s="334" t="s">
        <v>54</v>
      </c>
      <c r="I43" s="335" t="s">
        <v>49</v>
      </c>
      <c r="J43" s="188" t="str">
        <f t="shared" si="1"/>
        <v>ok</v>
      </c>
    </row>
    <row r="44" spans="1:10" ht="12.75">
      <c r="A44" s="183">
        <v>38758</v>
      </c>
      <c r="B44" s="331">
        <v>0</v>
      </c>
      <c r="C44" s="332">
        <v>1858.078734066471</v>
      </c>
      <c r="D44" s="333">
        <v>1275</v>
      </c>
      <c r="E44" s="185">
        <v>50</v>
      </c>
      <c r="F44" s="185">
        <f t="shared" si="0"/>
        <v>50</v>
      </c>
      <c r="G44" s="332">
        <v>6310</v>
      </c>
      <c r="H44" s="334" t="s">
        <v>54</v>
      </c>
      <c r="I44" s="335" t="s">
        <v>49</v>
      </c>
      <c r="J44" s="188" t="str">
        <f t="shared" si="1"/>
        <v>ok</v>
      </c>
    </row>
    <row r="45" spans="1:10" ht="12.75">
      <c r="A45" s="183">
        <v>38759</v>
      </c>
      <c r="B45" s="331">
        <v>0</v>
      </c>
      <c r="C45" s="332">
        <v>1860.692494192318</v>
      </c>
      <c r="D45" s="333">
        <v>1275</v>
      </c>
      <c r="E45" s="185">
        <v>50</v>
      </c>
      <c r="F45" s="185">
        <f t="shared" si="0"/>
        <v>50</v>
      </c>
      <c r="G45" s="332">
        <v>7095</v>
      </c>
      <c r="H45" s="334" t="s">
        <v>54</v>
      </c>
      <c r="I45" s="335" t="s">
        <v>49</v>
      </c>
      <c r="J45" s="188" t="str">
        <f t="shared" si="1"/>
        <v>ok</v>
      </c>
    </row>
    <row r="46" spans="1:10" ht="12.75">
      <c r="A46" s="183">
        <v>38760</v>
      </c>
      <c r="B46" s="331">
        <v>0</v>
      </c>
      <c r="C46" s="332">
        <v>1850.2212968836689</v>
      </c>
      <c r="D46" s="333">
        <v>1275</v>
      </c>
      <c r="E46" s="185">
        <v>50</v>
      </c>
      <c r="F46" s="185">
        <f t="shared" si="0"/>
        <v>50</v>
      </c>
      <c r="G46" s="332">
        <v>6691</v>
      </c>
      <c r="H46" s="334" t="s">
        <v>54</v>
      </c>
      <c r="I46" s="335" t="s">
        <v>49</v>
      </c>
      <c r="J46" s="188" t="str">
        <f t="shared" si="1"/>
        <v>ok</v>
      </c>
    </row>
    <row r="47" spans="1:10" ht="12.75">
      <c r="A47" s="183">
        <v>38761</v>
      </c>
      <c r="B47" s="331">
        <v>0</v>
      </c>
      <c r="C47" s="332">
        <v>1848.3641456425039</v>
      </c>
      <c r="D47" s="333">
        <v>1275</v>
      </c>
      <c r="E47" s="185">
        <v>50</v>
      </c>
      <c r="F47" s="185">
        <f t="shared" si="0"/>
        <v>50</v>
      </c>
      <c r="G47" s="332">
        <v>7029</v>
      </c>
      <c r="H47" s="334" t="s">
        <v>54</v>
      </c>
      <c r="I47" s="335" t="s">
        <v>49</v>
      </c>
      <c r="J47" s="188" t="str">
        <f t="shared" si="1"/>
        <v>ok</v>
      </c>
    </row>
    <row r="48" spans="1:10" ht="12.75">
      <c r="A48" s="183">
        <v>38762</v>
      </c>
      <c r="B48" s="331">
        <v>0</v>
      </c>
      <c r="C48" s="332">
        <v>1846.67560013467</v>
      </c>
      <c r="D48" s="333">
        <v>1275</v>
      </c>
      <c r="E48" s="185">
        <v>50</v>
      </c>
      <c r="F48" s="185">
        <f t="shared" si="0"/>
        <v>50</v>
      </c>
      <c r="G48" s="332">
        <v>7038</v>
      </c>
      <c r="H48" s="334" t="s">
        <v>54</v>
      </c>
      <c r="I48" s="335" t="s">
        <v>49</v>
      </c>
      <c r="J48" s="188" t="str">
        <f>IF(D48+F48&gt;C48,"adjust","ok")</f>
        <v>ok</v>
      </c>
    </row>
    <row r="49" spans="1:12" ht="12.75">
      <c r="A49" s="183">
        <v>38763</v>
      </c>
      <c r="B49" s="331">
        <v>0</v>
      </c>
      <c r="C49" s="332">
        <v>1834.022333206693</v>
      </c>
      <c r="D49" s="333">
        <v>1275</v>
      </c>
      <c r="E49" s="185">
        <v>50</v>
      </c>
      <c r="F49" s="185">
        <f t="shared" si="0"/>
        <v>50</v>
      </c>
      <c r="G49" s="332">
        <v>6940</v>
      </c>
      <c r="H49" s="334" t="s">
        <v>54</v>
      </c>
      <c r="I49" s="335" t="s">
        <v>49</v>
      </c>
      <c r="J49" s="188" t="str">
        <f t="shared" si="1"/>
        <v>ok</v>
      </c>
    </row>
    <row r="50" spans="1:12" ht="12.75">
      <c r="A50" s="183">
        <v>38764</v>
      </c>
      <c r="B50" s="331">
        <v>0</v>
      </c>
      <c r="C50" s="332">
        <v>1839.5534212297562</v>
      </c>
      <c r="D50" s="333">
        <v>1275</v>
      </c>
      <c r="E50" s="185">
        <v>50</v>
      </c>
      <c r="F50" s="185">
        <f t="shared" si="0"/>
        <v>50</v>
      </c>
      <c r="G50" s="332">
        <v>6437</v>
      </c>
      <c r="H50" s="334" t="s">
        <v>54</v>
      </c>
      <c r="I50" s="335" t="s">
        <v>49</v>
      </c>
      <c r="J50" s="188" t="str">
        <f t="shared" si="1"/>
        <v>ok</v>
      </c>
    </row>
    <row r="51" spans="1:12" ht="12.75">
      <c r="A51" s="183">
        <v>38765</v>
      </c>
      <c r="B51" s="331">
        <v>0</v>
      </c>
      <c r="C51" s="332">
        <v>1859.8667637499871</v>
      </c>
      <c r="D51" s="333">
        <v>1275</v>
      </c>
      <c r="E51" s="185">
        <v>50</v>
      </c>
      <c r="F51" s="185">
        <f t="shared" si="0"/>
        <v>50</v>
      </c>
      <c r="G51" s="332">
        <v>6347</v>
      </c>
      <c r="H51" s="334" t="s">
        <v>54</v>
      </c>
      <c r="I51" s="335" t="s">
        <v>49</v>
      </c>
      <c r="J51" s="188" t="str">
        <f t="shared" si="1"/>
        <v>ok</v>
      </c>
    </row>
    <row r="52" spans="1:12" ht="12.75">
      <c r="A52" s="183">
        <v>38766</v>
      </c>
      <c r="B52" s="331">
        <v>0</v>
      </c>
      <c r="C52" s="332">
        <v>1857.9318408566933</v>
      </c>
      <c r="D52" s="333">
        <v>1275</v>
      </c>
      <c r="E52" s="185">
        <v>50</v>
      </c>
      <c r="F52" s="185">
        <f t="shared" si="0"/>
        <v>50</v>
      </c>
      <c r="G52" s="332">
        <v>5882</v>
      </c>
      <c r="H52" s="334" t="s">
        <v>54</v>
      </c>
      <c r="I52" s="335" t="s">
        <v>49</v>
      </c>
      <c r="J52" s="188" t="str">
        <f t="shared" si="1"/>
        <v>ok</v>
      </c>
    </row>
    <row r="53" spans="1:12" ht="12.75">
      <c r="A53" s="183">
        <v>38767</v>
      </c>
      <c r="B53" s="331">
        <v>0</v>
      </c>
      <c r="C53" s="332">
        <v>1854.9632001356458</v>
      </c>
      <c r="D53" s="333">
        <v>1275</v>
      </c>
      <c r="E53" s="185">
        <v>50</v>
      </c>
      <c r="F53" s="185">
        <f t="shared" si="0"/>
        <v>50</v>
      </c>
      <c r="G53" s="332">
        <v>6662</v>
      </c>
      <c r="H53" s="334" t="s">
        <v>54</v>
      </c>
      <c r="I53" s="335" t="s">
        <v>49</v>
      </c>
      <c r="J53" s="188" t="str">
        <f t="shared" si="1"/>
        <v>ok</v>
      </c>
    </row>
    <row r="54" spans="1:12" ht="12.75">
      <c r="A54" s="183">
        <v>38768</v>
      </c>
      <c r="B54" s="331">
        <v>0</v>
      </c>
      <c r="C54" s="332">
        <v>1858.4128194605091</v>
      </c>
      <c r="D54" s="333">
        <v>1275</v>
      </c>
      <c r="E54" s="185">
        <v>50</v>
      </c>
      <c r="F54" s="185">
        <f t="shared" si="0"/>
        <v>50</v>
      </c>
      <c r="G54" s="332">
        <v>7038</v>
      </c>
      <c r="H54" s="334" t="s">
        <v>54</v>
      </c>
      <c r="I54" s="335" t="s">
        <v>49</v>
      </c>
      <c r="J54" s="188" t="str">
        <f t="shared" si="1"/>
        <v>ok</v>
      </c>
    </row>
    <row r="55" spans="1:12" ht="12.75">
      <c r="A55" s="183">
        <v>38769</v>
      </c>
      <c r="B55" s="331">
        <v>0</v>
      </c>
      <c r="C55" s="332">
        <v>1839.4894939111068</v>
      </c>
      <c r="D55" s="333">
        <v>1275</v>
      </c>
      <c r="E55" s="185">
        <v>50</v>
      </c>
      <c r="F55" s="185">
        <f t="shared" si="0"/>
        <v>50</v>
      </c>
      <c r="G55" s="332">
        <v>7241</v>
      </c>
      <c r="H55" s="334" t="s">
        <v>54</v>
      </c>
      <c r="I55" s="335" t="s">
        <v>49</v>
      </c>
      <c r="J55" s="188" t="str">
        <f t="shared" si="1"/>
        <v>ok</v>
      </c>
    </row>
    <row r="56" spans="1:12" ht="12.75">
      <c r="A56" s="183">
        <v>38770</v>
      </c>
      <c r="B56" s="331">
        <v>0</v>
      </c>
      <c r="C56" s="332">
        <v>1848.2352380566449</v>
      </c>
      <c r="D56" s="333">
        <v>1275</v>
      </c>
      <c r="E56" s="185">
        <v>50</v>
      </c>
      <c r="F56" s="185">
        <f t="shared" si="0"/>
        <v>50</v>
      </c>
      <c r="G56" s="332">
        <v>5985</v>
      </c>
      <c r="H56" s="334" t="s">
        <v>54</v>
      </c>
      <c r="I56" s="335" t="s">
        <v>49</v>
      </c>
      <c r="J56" s="188" t="str">
        <f t="shared" si="1"/>
        <v>ok</v>
      </c>
    </row>
    <row r="57" spans="1:12" ht="12.75">
      <c r="A57" s="183">
        <v>38771</v>
      </c>
      <c r="B57" s="331">
        <v>0</v>
      </c>
      <c r="C57" s="332">
        <v>1845.33033156953</v>
      </c>
      <c r="D57" s="333">
        <v>1275</v>
      </c>
      <c r="E57" s="185">
        <v>50</v>
      </c>
      <c r="F57" s="185">
        <f t="shared" si="0"/>
        <v>50</v>
      </c>
      <c r="G57" s="332">
        <v>5937</v>
      </c>
      <c r="H57" s="334" t="s">
        <v>54</v>
      </c>
      <c r="I57" s="335" t="s">
        <v>49</v>
      </c>
      <c r="J57" s="188" t="str">
        <f t="shared" si="1"/>
        <v>ok</v>
      </c>
    </row>
    <row r="58" spans="1:12" ht="12.75">
      <c r="A58" s="183">
        <v>38772</v>
      </c>
      <c r="B58" s="331">
        <v>0</v>
      </c>
      <c r="C58" s="332">
        <v>1845.0219458881529</v>
      </c>
      <c r="D58" s="333">
        <v>1275</v>
      </c>
      <c r="E58" s="185">
        <v>50</v>
      </c>
      <c r="F58" s="185">
        <f t="shared" si="0"/>
        <v>50</v>
      </c>
      <c r="G58" s="332">
        <v>5562</v>
      </c>
      <c r="H58" s="334" t="s">
        <v>54</v>
      </c>
      <c r="I58" s="335" t="s">
        <v>49</v>
      </c>
      <c r="J58" s="188" t="str">
        <f t="shared" si="1"/>
        <v>ok</v>
      </c>
    </row>
    <row r="59" spans="1:12" ht="12.75">
      <c r="A59" s="183">
        <v>38773</v>
      </c>
      <c r="B59" s="331">
        <v>0</v>
      </c>
      <c r="C59" s="332">
        <v>1835.8874797824278</v>
      </c>
      <c r="D59" s="333">
        <v>1275</v>
      </c>
      <c r="E59" s="185">
        <v>50</v>
      </c>
      <c r="F59" s="185">
        <f t="shared" si="0"/>
        <v>50</v>
      </c>
      <c r="G59" s="332">
        <v>4836</v>
      </c>
      <c r="H59" s="334" t="s">
        <v>54</v>
      </c>
      <c r="I59" s="335" t="s">
        <v>49</v>
      </c>
      <c r="J59" s="188" t="str">
        <f t="shared" si="1"/>
        <v>ok</v>
      </c>
    </row>
    <row r="60" spans="1:12" ht="12.75">
      <c r="A60" s="183">
        <v>38774</v>
      </c>
      <c r="B60" s="331">
        <v>0</v>
      </c>
      <c r="C60" s="332">
        <v>1867.2366151601668</v>
      </c>
      <c r="D60" s="333">
        <v>1275</v>
      </c>
      <c r="E60" s="185">
        <v>50</v>
      </c>
      <c r="F60" s="185">
        <f t="shared" si="0"/>
        <v>50</v>
      </c>
      <c r="G60" s="332">
        <v>4836</v>
      </c>
      <c r="H60" s="334" t="s">
        <v>54</v>
      </c>
      <c r="I60" s="335" t="s">
        <v>49</v>
      </c>
      <c r="J60" s="188" t="str">
        <f t="shared" si="1"/>
        <v>ok</v>
      </c>
    </row>
    <row r="61" spans="1:12" ht="12.75">
      <c r="A61" s="183">
        <v>38775</v>
      </c>
      <c r="B61" s="331">
        <v>0</v>
      </c>
      <c r="C61" s="332">
        <v>1835.574409664956</v>
      </c>
      <c r="D61" s="333">
        <v>1275</v>
      </c>
      <c r="E61" s="185">
        <v>50</v>
      </c>
      <c r="F61" s="185">
        <f t="shared" si="0"/>
        <v>50</v>
      </c>
      <c r="G61" s="332">
        <v>4930</v>
      </c>
      <c r="H61" s="334" t="s">
        <v>54</v>
      </c>
      <c r="I61" s="335" t="s">
        <v>49</v>
      </c>
      <c r="J61" s="188" t="str">
        <f t="shared" si="1"/>
        <v>ok</v>
      </c>
    </row>
    <row r="62" spans="1:12" ht="12.75">
      <c r="A62" s="183">
        <v>38776</v>
      </c>
      <c r="B62" s="331">
        <v>0</v>
      </c>
      <c r="C62" s="332">
        <v>1838.6624589002572</v>
      </c>
      <c r="D62" s="333">
        <v>1275</v>
      </c>
      <c r="E62" s="185">
        <v>50</v>
      </c>
      <c r="F62" s="185">
        <f t="shared" si="0"/>
        <v>50</v>
      </c>
      <c r="G62" s="332">
        <v>5118</v>
      </c>
      <c r="H62" s="334" t="s">
        <v>54</v>
      </c>
      <c r="I62" s="335" t="s">
        <v>49</v>
      </c>
      <c r="J62" s="188" t="str">
        <f t="shared" si="1"/>
        <v>ok</v>
      </c>
    </row>
    <row r="63" spans="1:12" s="195" customFormat="1" ht="12.75">
      <c r="A63" s="196" t="s">
        <v>55</v>
      </c>
      <c r="B63" s="336"/>
      <c r="C63" s="337"/>
      <c r="D63" s="337"/>
      <c r="E63" s="337"/>
      <c r="F63" s="337"/>
      <c r="H63" s="338"/>
      <c r="I63" s="339"/>
      <c r="J63" s="198"/>
    </row>
    <row r="64" spans="1:12" s="195" customFormat="1" ht="12.75">
      <c r="A64" s="192">
        <v>38777</v>
      </c>
      <c r="B64" s="340">
        <v>0</v>
      </c>
      <c r="C64" s="341">
        <v>1849.334673982401</v>
      </c>
      <c r="D64" s="333">
        <v>1275</v>
      </c>
      <c r="E64" s="184">
        <v>50</v>
      </c>
      <c r="F64" s="184">
        <f t="shared" ref="F64:F127" si="2">IF(D64+E64&gt;C64,C64-D64,E64)</f>
        <v>50</v>
      </c>
      <c r="G64" s="195">
        <v>4928</v>
      </c>
      <c r="H64" s="334" t="s">
        <v>54</v>
      </c>
      <c r="I64" s="339" t="s">
        <v>49</v>
      </c>
      <c r="J64" s="198" t="str">
        <f t="shared" si="1"/>
        <v>ok</v>
      </c>
      <c r="L64" s="197" t="s">
        <v>56</v>
      </c>
    </row>
    <row r="65" spans="1:12" ht="12.75">
      <c r="A65" s="183">
        <v>38778</v>
      </c>
      <c r="B65" s="331">
        <v>0</v>
      </c>
      <c r="C65" s="332">
        <v>1845.7929885568192</v>
      </c>
      <c r="D65" s="333">
        <v>1275</v>
      </c>
      <c r="E65" s="185">
        <v>50</v>
      </c>
      <c r="F65" s="185">
        <f t="shared" si="2"/>
        <v>50</v>
      </c>
      <c r="G65" s="342">
        <v>5935</v>
      </c>
      <c r="H65" s="334" t="s">
        <v>54</v>
      </c>
      <c r="I65" s="339" t="s">
        <v>49</v>
      </c>
      <c r="J65" s="188" t="str">
        <f t="shared" si="1"/>
        <v>ok</v>
      </c>
      <c r="L65" s="197" t="s">
        <v>56</v>
      </c>
    </row>
    <row r="66" spans="1:12" ht="12.75">
      <c r="A66" s="183">
        <v>38779</v>
      </c>
      <c r="B66" s="331">
        <v>0</v>
      </c>
      <c r="C66" s="332">
        <v>1837.0623993919398</v>
      </c>
      <c r="D66" s="333">
        <v>1275</v>
      </c>
      <c r="E66" s="185">
        <v>50</v>
      </c>
      <c r="F66" s="185">
        <f t="shared" si="2"/>
        <v>50</v>
      </c>
      <c r="G66" s="341">
        <v>4460</v>
      </c>
      <c r="H66" s="334" t="s">
        <v>54</v>
      </c>
      <c r="I66" s="339" t="s">
        <v>49</v>
      </c>
      <c r="J66" s="188" t="str">
        <f t="shared" si="1"/>
        <v>ok</v>
      </c>
      <c r="L66" s="197" t="s">
        <v>56</v>
      </c>
    </row>
    <row r="67" spans="1:12" ht="12.75">
      <c r="A67" s="183">
        <v>38780</v>
      </c>
      <c r="B67" s="331">
        <v>0</v>
      </c>
      <c r="C67" s="332">
        <v>1846.2087187636362</v>
      </c>
      <c r="D67" s="333">
        <v>1275</v>
      </c>
      <c r="E67" s="185">
        <v>50</v>
      </c>
      <c r="F67" s="185">
        <f t="shared" si="2"/>
        <v>50</v>
      </c>
      <c r="G67" s="332">
        <v>4461</v>
      </c>
      <c r="H67" s="334" t="s">
        <v>54</v>
      </c>
      <c r="I67" s="339" t="s">
        <v>49</v>
      </c>
      <c r="J67" s="188" t="str">
        <f t="shared" si="1"/>
        <v>ok</v>
      </c>
      <c r="L67" s="197" t="s">
        <v>56</v>
      </c>
    </row>
    <row r="68" spans="1:12" ht="12.75">
      <c r="A68" s="183">
        <v>38781</v>
      </c>
      <c r="B68" s="331">
        <v>0</v>
      </c>
      <c r="C68" s="332">
        <v>1855.883452537159</v>
      </c>
      <c r="D68" s="333">
        <v>1275</v>
      </c>
      <c r="E68" s="185">
        <v>50</v>
      </c>
      <c r="F68" s="185">
        <f t="shared" si="2"/>
        <v>50</v>
      </c>
      <c r="G68" s="332">
        <v>4460</v>
      </c>
      <c r="H68" s="334" t="s">
        <v>54</v>
      </c>
      <c r="I68" s="339" t="s">
        <v>49</v>
      </c>
      <c r="J68" s="188" t="str">
        <f t="shared" si="1"/>
        <v>ok</v>
      </c>
      <c r="L68" s="197" t="s">
        <v>56</v>
      </c>
    </row>
    <row r="69" spans="1:12" ht="12.75">
      <c r="A69" s="183">
        <v>38782</v>
      </c>
      <c r="B69" s="331">
        <v>0</v>
      </c>
      <c r="C69" s="332">
        <v>1855.836223563392</v>
      </c>
      <c r="D69" s="333">
        <v>1275</v>
      </c>
      <c r="E69" s="185">
        <v>50</v>
      </c>
      <c r="F69" s="185">
        <f t="shared" si="2"/>
        <v>50</v>
      </c>
      <c r="G69" s="332">
        <v>4461</v>
      </c>
      <c r="H69" s="334" t="s">
        <v>54</v>
      </c>
      <c r="I69" s="339" t="s">
        <v>49</v>
      </c>
      <c r="J69" s="188" t="str">
        <f t="shared" ref="J69:J132" si="3">IF(D69+F69&gt;C69,"adjust","ok")</f>
        <v>ok</v>
      </c>
      <c r="L69" s="197" t="s">
        <v>56</v>
      </c>
    </row>
    <row r="70" spans="1:12" ht="12.75">
      <c r="A70" s="183">
        <v>38783</v>
      </c>
      <c r="B70" s="331">
        <v>0</v>
      </c>
      <c r="C70" s="332">
        <v>1848.9056623127281</v>
      </c>
      <c r="D70" s="333">
        <v>1275</v>
      </c>
      <c r="E70" s="185">
        <v>50</v>
      </c>
      <c r="F70" s="185">
        <f t="shared" si="2"/>
        <v>50</v>
      </c>
      <c r="G70" s="332">
        <v>3918</v>
      </c>
      <c r="H70" s="334" t="s">
        <v>54</v>
      </c>
      <c r="I70" s="339" t="s">
        <v>49</v>
      </c>
      <c r="J70" s="188" t="str">
        <f t="shared" si="3"/>
        <v>ok</v>
      </c>
      <c r="L70" s="197" t="s">
        <v>56</v>
      </c>
    </row>
    <row r="71" spans="1:12" ht="12.75">
      <c r="A71" s="183">
        <v>38784</v>
      </c>
      <c r="B71" s="331">
        <v>0</v>
      </c>
      <c r="C71" s="332">
        <v>1792.9535234546879</v>
      </c>
      <c r="D71" s="333">
        <v>1275</v>
      </c>
      <c r="E71" s="185">
        <v>50</v>
      </c>
      <c r="F71" s="185">
        <f t="shared" si="2"/>
        <v>50</v>
      </c>
      <c r="G71" s="332">
        <v>3735</v>
      </c>
      <c r="H71" s="334" t="s">
        <v>54</v>
      </c>
      <c r="I71" s="339" t="s">
        <v>49</v>
      </c>
      <c r="J71" s="188" t="str">
        <f t="shared" si="3"/>
        <v>ok</v>
      </c>
      <c r="L71" s="197" t="s">
        <v>56</v>
      </c>
    </row>
    <row r="72" spans="1:12" ht="12.75">
      <c r="A72" s="183">
        <v>38785</v>
      </c>
      <c r="B72" s="331">
        <v>0</v>
      </c>
      <c r="C72" s="332">
        <v>1811.7824648061242</v>
      </c>
      <c r="D72" s="333">
        <v>1275</v>
      </c>
      <c r="E72" s="185">
        <v>50</v>
      </c>
      <c r="F72" s="185">
        <f t="shared" si="2"/>
        <v>50</v>
      </c>
      <c r="G72" s="332">
        <v>3640</v>
      </c>
      <c r="H72" s="334" t="s">
        <v>54</v>
      </c>
      <c r="I72" s="339" t="s">
        <v>49</v>
      </c>
      <c r="J72" s="188" t="str">
        <f t="shared" si="3"/>
        <v>ok</v>
      </c>
      <c r="L72" s="197" t="s">
        <v>56</v>
      </c>
    </row>
    <row r="73" spans="1:12" ht="12.75">
      <c r="A73" s="183">
        <v>38786</v>
      </c>
      <c r="B73" s="331">
        <v>0</v>
      </c>
      <c r="C73" s="332">
        <v>1847.6801339366393</v>
      </c>
      <c r="D73" s="333">
        <v>1275</v>
      </c>
      <c r="E73" s="185">
        <v>50</v>
      </c>
      <c r="F73" s="185">
        <f t="shared" si="2"/>
        <v>50</v>
      </c>
      <c r="G73" s="332">
        <v>3360</v>
      </c>
      <c r="H73" s="334" t="s">
        <v>54</v>
      </c>
      <c r="I73" s="339" t="s">
        <v>49</v>
      </c>
      <c r="J73" s="188" t="str">
        <f t="shared" si="3"/>
        <v>ok</v>
      </c>
      <c r="L73" s="197" t="s">
        <v>56</v>
      </c>
    </row>
    <row r="74" spans="1:12" ht="12.75">
      <c r="A74" s="183">
        <v>38787</v>
      </c>
      <c r="B74" s="331">
        <v>0</v>
      </c>
      <c r="C74" s="332">
        <v>1847.5014597837471</v>
      </c>
      <c r="D74" s="333">
        <v>1275</v>
      </c>
      <c r="E74" s="185">
        <v>50</v>
      </c>
      <c r="F74" s="185">
        <f t="shared" si="2"/>
        <v>50</v>
      </c>
      <c r="G74" s="332">
        <v>3360</v>
      </c>
      <c r="H74" s="334" t="s">
        <v>54</v>
      </c>
      <c r="I74" s="339" t="s">
        <v>49</v>
      </c>
      <c r="J74" s="188" t="str">
        <f t="shared" si="3"/>
        <v>ok</v>
      </c>
      <c r="L74" s="197" t="s">
        <v>56</v>
      </c>
    </row>
    <row r="75" spans="1:12" ht="12.75">
      <c r="A75" s="183">
        <v>38788</v>
      </c>
      <c r="B75" s="331">
        <v>0</v>
      </c>
      <c r="C75" s="332">
        <v>1852.217119059341</v>
      </c>
      <c r="D75" s="333">
        <v>1275</v>
      </c>
      <c r="E75" s="185">
        <v>50</v>
      </c>
      <c r="F75" s="185">
        <f t="shared" si="2"/>
        <v>50</v>
      </c>
      <c r="G75" s="332">
        <v>3360</v>
      </c>
      <c r="H75" s="334" t="s">
        <v>54</v>
      </c>
      <c r="I75" s="339" t="s">
        <v>49</v>
      </c>
      <c r="J75" s="188" t="str">
        <f t="shared" si="3"/>
        <v>ok</v>
      </c>
      <c r="L75" s="197" t="s">
        <v>56</v>
      </c>
    </row>
    <row r="76" spans="1:12" ht="12.75">
      <c r="A76" s="183">
        <v>38789</v>
      </c>
      <c r="B76" s="331">
        <v>0</v>
      </c>
      <c r="C76" s="332">
        <v>1852.2917845574091</v>
      </c>
      <c r="D76" s="333">
        <v>1275</v>
      </c>
      <c r="E76" s="185">
        <v>50</v>
      </c>
      <c r="F76" s="185">
        <f t="shared" si="2"/>
        <v>50</v>
      </c>
      <c r="G76" s="332">
        <v>4461</v>
      </c>
      <c r="H76" s="334" t="s">
        <v>54</v>
      </c>
      <c r="I76" s="339" t="s">
        <v>49</v>
      </c>
      <c r="J76" s="188" t="str">
        <f t="shared" si="3"/>
        <v>ok</v>
      </c>
      <c r="L76" s="197" t="s">
        <v>56</v>
      </c>
    </row>
    <row r="77" spans="1:12" ht="12.75">
      <c r="A77" s="183">
        <v>38790</v>
      </c>
      <c r="B77" s="331">
        <v>0</v>
      </c>
      <c r="C77" s="332">
        <v>1844.80161341435</v>
      </c>
      <c r="D77" s="333">
        <v>1275</v>
      </c>
      <c r="E77" s="185">
        <v>50</v>
      </c>
      <c r="F77" s="185">
        <f t="shared" si="2"/>
        <v>50</v>
      </c>
      <c r="G77" s="332">
        <v>3908</v>
      </c>
      <c r="H77" s="334" t="s">
        <v>54</v>
      </c>
      <c r="I77" s="339" t="s">
        <v>49</v>
      </c>
      <c r="J77" s="188" t="str">
        <f t="shared" si="3"/>
        <v>ok</v>
      </c>
      <c r="L77" s="197" t="s">
        <v>56</v>
      </c>
    </row>
    <row r="78" spans="1:12" ht="12.75">
      <c r="A78" s="183">
        <v>38791</v>
      </c>
      <c r="B78" s="331">
        <v>0</v>
      </c>
      <c r="C78" s="332">
        <v>4017.374513080671</v>
      </c>
      <c r="D78" s="333">
        <v>1275</v>
      </c>
      <c r="E78" s="185">
        <v>50</v>
      </c>
      <c r="F78" s="185">
        <f t="shared" si="2"/>
        <v>50</v>
      </c>
      <c r="G78" s="332">
        <v>3331</v>
      </c>
      <c r="H78" s="334" t="s">
        <v>54</v>
      </c>
      <c r="I78" s="339" t="s">
        <v>54</v>
      </c>
      <c r="J78" s="188" t="str">
        <f t="shared" si="3"/>
        <v>ok</v>
      </c>
      <c r="L78" s="197" t="s">
        <v>50</v>
      </c>
    </row>
    <row r="79" spans="1:12" ht="12.75">
      <c r="A79" s="183">
        <v>38792</v>
      </c>
      <c r="B79" s="331">
        <v>0</v>
      </c>
      <c r="C79" s="332">
        <v>9272.4856647580564</v>
      </c>
      <c r="D79" s="333">
        <v>1275</v>
      </c>
      <c r="E79" s="185">
        <v>50</v>
      </c>
      <c r="F79" s="185">
        <f t="shared" si="2"/>
        <v>50</v>
      </c>
      <c r="G79" s="332">
        <v>3334</v>
      </c>
      <c r="H79" s="334" t="s">
        <v>54</v>
      </c>
      <c r="I79" s="339" t="s">
        <v>54</v>
      </c>
      <c r="J79" s="188" t="str">
        <f t="shared" si="3"/>
        <v>ok</v>
      </c>
      <c r="L79" s="197" t="s">
        <v>50</v>
      </c>
    </row>
    <row r="80" spans="1:12" ht="12.75">
      <c r="A80" s="183">
        <v>38793</v>
      </c>
      <c r="B80" s="331">
        <v>0</v>
      </c>
      <c r="C80" s="332">
        <v>22017.717437257448</v>
      </c>
      <c r="D80" s="333">
        <v>1275</v>
      </c>
      <c r="E80" s="185">
        <v>50</v>
      </c>
      <c r="F80" s="185">
        <f t="shared" si="2"/>
        <v>50</v>
      </c>
      <c r="G80" s="332">
        <v>3707</v>
      </c>
      <c r="H80" s="334" t="s">
        <v>54</v>
      </c>
      <c r="I80" s="339" t="s">
        <v>54</v>
      </c>
      <c r="J80" s="188" t="str">
        <f t="shared" si="3"/>
        <v>ok</v>
      </c>
      <c r="L80" s="197" t="s">
        <v>50</v>
      </c>
    </row>
    <row r="81" spans="1:12" ht="12.75">
      <c r="A81" s="183">
        <v>38794</v>
      </c>
      <c r="B81" s="331">
        <v>0</v>
      </c>
      <c r="C81" s="332">
        <v>24975.517356019314</v>
      </c>
      <c r="D81" s="333">
        <v>1275</v>
      </c>
      <c r="E81" s="185">
        <v>50</v>
      </c>
      <c r="F81" s="185">
        <f t="shared" si="2"/>
        <v>50</v>
      </c>
      <c r="G81" s="332">
        <v>3336</v>
      </c>
      <c r="H81" s="334" t="s">
        <v>54</v>
      </c>
      <c r="I81" s="339" t="s">
        <v>54</v>
      </c>
      <c r="J81" s="188" t="str">
        <f t="shared" si="3"/>
        <v>ok</v>
      </c>
      <c r="L81" s="197" t="s">
        <v>50</v>
      </c>
    </row>
    <row r="82" spans="1:12" ht="12.75">
      <c r="A82" s="183">
        <v>38795</v>
      </c>
      <c r="B82" s="331">
        <v>0</v>
      </c>
      <c r="C82" s="332">
        <v>28299.217933814485</v>
      </c>
      <c r="D82" s="333">
        <v>1275</v>
      </c>
      <c r="E82" s="185">
        <v>50</v>
      </c>
      <c r="F82" s="185">
        <f t="shared" si="2"/>
        <v>50</v>
      </c>
      <c r="G82" s="332">
        <v>3331</v>
      </c>
      <c r="H82" s="334" t="s">
        <v>54</v>
      </c>
      <c r="I82" s="339" t="s">
        <v>54</v>
      </c>
      <c r="J82" s="188" t="str">
        <f t="shared" si="3"/>
        <v>ok</v>
      </c>
      <c r="L82" s="197" t="s">
        <v>50</v>
      </c>
    </row>
    <row r="83" spans="1:12" ht="12.75">
      <c r="A83" s="183">
        <v>38796</v>
      </c>
      <c r="B83" s="331">
        <v>0</v>
      </c>
      <c r="C83" s="332">
        <v>34966.6423612121</v>
      </c>
      <c r="D83" s="333">
        <v>1275</v>
      </c>
      <c r="E83" s="185">
        <v>50</v>
      </c>
      <c r="F83" s="185">
        <f t="shared" si="2"/>
        <v>50</v>
      </c>
      <c r="G83" s="332">
        <v>3707</v>
      </c>
      <c r="H83" s="334" t="s">
        <v>54</v>
      </c>
      <c r="I83" s="339" t="s">
        <v>54</v>
      </c>
      <c r="J83" s="188" t="str">
        <f t="shared" si="3"/>
        <v>ok</v>
      </c>
      <c r="L83" s="197" t="s">
        <v>50</v>
      </c>
    </row>
    <row r="84" spans="1:12" ht="12.75">
      <c r="A84" s="183">
        <v>38797</v>
      </c>
      <c r="B84" s="331">
        <v>0</v>
      </c>
      <c r="C84" s="332">
        <v>34921.046033757986</v>
      </c>
      <c r="D84" s="333">
        <v>1275</v>
      </c>
      <c r="E84" s="185">
        <v>50</v>
      </c>
      <c r="F84" s="185">
        <f t="shared" si="2"/>
        <v>50</v>
      </c>
      <c r="G84" s="332">
        <v>3331</v>
      </c>
      <c r="H84" s="334" t="s">
        <v>54</v>
      </c>
      <c r="I84" s="339" t="s">
        <v>54</v>
      </c>
      <c r="J84" s="188" t="str">
        <f t="shared" si="3"/>
        <v>ok</v>
      </c>
      <c r="L84" s="197" t="s">
        <v>50</v>
      </c>
    </row>
    <row r="85" spans="1:12" ht="12.75">
      <c r="A85" s="183">
        <v>38798</v>
      </c>
      <c r="B85" s="331">
        <v>0</v>
      </c>
      <c r="C85" s="332">
        <v>32755.275049388551</v>
      </c>
      <c r="D85" s="333">
        <v>1275</v>
      </c>
      <c r="E85" s="185">
        <v>50</v>
      </c>
      <c r="F85" s="185">
        <f t="shared" si="2"/>
        <v>50</v>
      </c>
      <c r="G85" s="332">
        <v>3473</v>
      </c>
      <c r="H85" s="334" t="s">
        <v>54</v>
      </c>
      <c r="I85" s="339" t="s">
        <v>54</v>
      </c>
      <c r="J85" s="188" t="str">
        <f t="shared" si="3"/>
        <v>ok</v>
      </c>
      <c r="L85" s="197" t="s">
        <v>50</v>
      </c>
    </row>
    <row r="86" spans="1:12" s="195" customFormat="1" ht="12.75">
      <c r="A86" s="192">
        <v>38799</v>
      </c>
      <c r="B86" s="340">
        <v>0</v>
      </c>
      <c r="C86" s="341">
        <v>30001.334311346051</v>
      </c>
      <c r="D86" s="333">
        <v>1275</v>
      </c>
      <c r="E86" s="185">
        <v>50</v>
      </c>
      <c r="F86" s="185">
        <f t="shared" si="2"/>
        <v>50</v>
      </c>
      <c r="G86" s="332">
        <v>689</v>
      </c>
      <c r="H86" s="334" t="s">
        <v>54</v>
      </c>
      <c r="I86" s="339" t="s">
        <v>54</v>
      </c>
      <c r="J86" s="198" t="str">
        <f t="shared" si="3"/>
        <v>ok</v>
      </c>
      <c r="L86" s="197" t="s">
        <v>50</v>
      </c>
    </row>
    <row r="87" spans="1:12" ht="12.75">
      <c r="A87" s="183">
        <v>38800</v>
      </c>
      <c r="B87" s="331">
        <v>0</v>
      </c>
      <c r="C87" s="332">
        <v>29921.615314406321</v>
      </c>
      <c r="D87" s="333">
        <v>1275</v>
      </c>
      <c r="E87" s="185">
        <v>50</v>
      </c>
      <c r="F87" s="185">
        <f t="shared" si="2"/>
        <v>50</v>
      </c>
      <c r="G87" s="332">
        <v>0</v>
      </c>
      <c r="H87" s="334" t="s">
        <v>54</v>
      </c>
      <c r="I87" s="339" t="s">
        <v>54</v>
      </c>
      <c r="J87" s="188" t="str">
        <f t="shared" si="3"/>
        <v>ok</v>
      </c>
      <c r="L87" s="197" t="s">
        <v>50</v>
      </c>
    </row>
    <row r="88" spans="1:12" ht="12.75">
      <c r="A88" s="183">
        <v>38801</v>
      </c>
      <c r="B88" s="331">
        <v>0</v>
      </c>
      <c r="C88" s="332">
        <v>29729.983672400311</v>
      </c>
      <c r="D88" s="333">
        <v>1275</v>
      </c>
      <c r="E88" s="185">
        <v>50</v>
      </c>
      <c r="F88" s="185">
        <f t="shared" si="2"/>
        <v>50</v>
      </c>
      <c r="G88" s="341">
        <v>0</v>
      </c>
      <c r="H88" s="334" t="s">
        <v>54</v>
      </c>
      <c r="I88" s="339" t="s">
        <v>54</v>
      </c>
      <c r="J88" s="188" t="str">
        <f t="shared" si="3"/>
        <v>ok</v>
      </c>
      <c r="L88" s="197" t="s">
        <v>50</v>
      </c>
    </row>
    <row r="89" spans="1:12" ht="12.75">
      <c r="A89" s="183">
        <v>38802</v>
      </c>
      <c r="B89" s="331">
        <v>0</v>
      </c>
      <c r="C89" s="332">
        <v>25466.552526748776</v>
      </c>
      <c r="D89" s="333">
        <v>1275</v>
      </c>
      <c r="E89" s="185">
        <v>50</v>
      </c>
      <c r="F89" s="185">
        <f t="shared" si="2"/>
        <v>50</v>
      </c>
      <c r="G89" s="332">
        <v>2844</v>
      </c>
      <c r="H89" s="334" t="s">
        <v>54</v>
      </c>
      <c r="I89" s="339" t="s">
        <v>54</v>
      </c>
      <c r="J89" s="188" t="str">
        <f t="shared" si="3"/>
        <v>ok</v>
      </c>
      <c r="L89" s="197" t="s">
        <v>50</v>
      </c>
    </row>
    <row r="90" spans="1:12" ht="12.75">
      <c r="A90" s="183">
        <v>38803</v>
      </c>
      <c r="B90" s="331">
        <v>0</v>
      </c>
      <c r="C90" s="332">
        <v>19819.712519449189</v>
      </c>
      <c r="D90" s="333">
        <v>1275</v>
      </c>
      <c r="E90" s="185">
        <v>50</v>
      </c>
      <c r="F90" s="185">
        <f t="shared" si="2"/>
        <v>50</v>
      </c>
      <c r="G90" s="332">
        <v>4433</v>
      </c>
      <c r="H90" s="334" t="s">
        <v>54</v>
      </c>
      <c r="I90" s="339" t="s">
        <v>54</v>
      </c>
      <c r="J90" s="188" t="str">
        <f t="shared" si="3"/>
        <v>ok</v>
      </c>
      <c r="L90" s="197" t="s">
        <v>50</v>
      </c>
    </row>
    <row r="91" spans="1:12" ht="12.75">
      <c r="A91" s="183">
        <v>38804</v>
      </c>
      <c r="B91" s="331">
        <v>0</v>
      </c>
      <c r="C91" s="332">
        <v>19967.020553053317</v>
      </c>
      <c r="D91" s="333">
        <v>1275</v>
      </c>
      <c r="E91" s="185">
        <v>50</v>
      </c>
      <c r="F91" s="185">
        <f t="shared" si="2"/>
        <v>50</v>
      </c>
      <c r="G91" s="332">
        <v>3487</v>
      </c>
      <c r="H91" s="334" t="s">
        <v>54</v>
      </c>
      <c r="I91" s="339" t="s">
        <v>54</v>
      </c>
      <c r="J91" s="188" t="str">
        <f t="shared" si="3"/>
        <v>ok</v>
      </c>
      <c r="L91" s="197" t="s">
        <v>50</v>
      </c>
    </row>
    <row r="92" spans="1:12" ht="12.75">
      <c r="A92" s="183">
        <v>38805</v>
      </c>
      <c r="B92" s="331">
        <v>0</v>
      </c>
      <c r="C92" s="332">
        <v>18669.789785888326</v>
      </c>
      <c r="D92" s="333">
        <v>1275</v>
      </c>
      <c r="E92" s="185">
        <v>50</v>
      </c>
      <c r="F92" s="185">
        <f t="shared" si="2"/>
        <v>50</v>
      </c>
      <c r="G92" s="332">
        <v>5506</v>
      </c>
      <c r="H92" s="334" t="s">
        <v>54</v>
      </c>
      <c r="I92" s="339" t="s">
        <v>54</v>
      </c>
      <c r="J92" s="188" t="str">
        <f t="shared" si="3"/>
        <v>ok</v>
      </c>
      <c r="L92" s="197" t="s">
        <v>50</v>
      </c>
    </row>
    <row r="93" spans="1:12" ht="12.75">
      <c r="A93" s="183">
        <v>38806</v>
      </c>
      <c r="B93" s="331">
        <v>0</v>
      </c>
      <c r="C93" s="332">
        <v>16143.24326558716</v>
      </c>
      <c r="D93" s="333">
        <v>1275</v>
      </c>
      <c r="E93" s="185">
        <v>50</v>
      </c>
      <c r="F93" s="185">
        <f t="shared" si="2"/>
        <v>50</v>
      </c>
      <c r="G93" s="332">
        <v>0</v>
      </c>
      <c r="H93" s="334" t="s">
        <v>54</v>
      </c>
      <c r="I93" s="339" t="s">
        <v>54</v>
      </c>
      <c r="J93" s="188" t="str">
        <f t="shared" si="3"/>
        <v>ok</v>
      </c>
      <c r="L93" s="197" t="s">
        <v>50</v>
      </c>
    </row>
    <row r="94" spans="1:12" ht="12.75">
      <c r="A94" s="183">
        <v>38807</v>
      </c>
      <c r="B94" s="331">
        <v>0</v>
      </c>
      <c r="C94" s="332">
        <v>15053.798489828492</v>
      </c>
      <c r="D94" s="333">
        <v>1275</v>
      </c>
      <c r="E94" s="185">
        <v>50</v>
      </c>
      <c r="F94" s="185">
        <f t="shared" si="2"/>
        <v>50</v>
      </c>
      <c r="G94" s="332">
        <v>3934</v>
      </c>
      <c r="H94" s="334" t="s">
        <v>54</v>
      </c>
      <c r="I94" s="339" t="s">
        <v>54</v>
      </c>
      <c r="J94" s="188" t="str">
        <f t="shared" si="3"/>
        <v>ok</v>
      </c>
      <c r="L94" s="197" t="s">
        <v>50</v>
      </c>
    </row>
    <row r="95" spans="1:12" ht="12.75">
      <c r="A95" s="183">
        <v>38808</v>
      </c>
      <c r="B95" s="331">
        <v>0</v>
      </c>
      <c r="C95" s="332">
        <v>15017.232100112353</v>
      </c>
      <c r="D95" s="429">
        <v>1000</v>
      </c>
      <c r="E95" s="185">
        <v>50</v>
      </c>
      <c r="F95" s="185">
        <f t="shared" si="2"/>
        <v>50</v>
      </c>
      <c r="G95" s="332">
        <v>3364</v>
      </c>
      <c r="H95" s="334" t="s">
        <v>54</v>
      </c>
      <c r="I95" s="339" t="s">
        <v>54</v>
      </c>
      <c r="J95" s="188" t="str">
        <f t="shared" si="3"/>
        <v>ok</v>
      </c>
      <c r="L95" s="197" t="s">
        <v>50</v>
      </c>
    </row>
    <row r="96" spans="1:12" ht="12.75">
      <c r="A96" s="183">
        <v>38809</v>
      </c>
      <c r="B96" s="331">
        <v>0</v>
      </c>
      <c r="C96" s="332">
        <v>14960.801774032108</v>
      </c>
      <c r="D96" s="429">
        <v>1000</v>
      </c>
      <c r="E96" s="185">
        <v>50</v>
      </c>
      <c r="F96" s="185">
        <f t="shared" si="2"/>
        <v>50</v>
      </c>
      <c r="G96" s="332">
        <v>3360</v>
      </c>
      <c r="H96" s="334" t="s">
        <v>54</v>
      </c>
      <c r="I96" s="339" t="s">
        <v>54</v>
      </c>
      <c r="J96" s="188" t="str">
        <f t="shared" si="3"/>
        <v>ok</v>
      </c>
      <c r="L96" s="197" t="s">
        <v>50</v>
      </c>
    </row>
    <row r="97" spans="1:12" ht="12.75">
      <c r="A97" s="183">
        <v>38810</v>
      </c>
      <c r="B97" s="331">
        <v>0</v>
      </c>
      <c r="C97" s="332">
        <v>15016.672907404351</v>
      </c>
      <c r="D97" s="429">
        <v>1000</v>
      </c>
      <c r="E97" s="185">
        <v>50</v>
      </c>
      <c r="F97" s="185">
        <f t="shared" si="2"/>
        <v>50</v>
      </c>
      <c r="G97" s="332">
        <v>2513</v>
      </c>
      <c r="H97" s="334" t="s">
        <v>54</v>
      </c>
      <c r="I97" s="339" t="s">
        <v>54</v>
      </c>
      <c r="J97" s="188" t="str">
        <f t="shared" si="3"/>
        <v>ok</v>
      </c>
      <c r="L97" s="197" t="s">
        <v>50</v>
      </c>
    </row>
    <row r="98" spans="1:12" ht="12.75">
      <c r="A98" s="183">
        <v>38811</v>
      </c>
      <c r="B98" s="331">
        <v>0</v>
      </c>
      <c r="C98" s="332">
        <v>15000.380499041828</v>
      </c>
      <c r="D98" s="429">
        <v>1000</v>
      </c>
      <c r="E98" s="185">
        <v>50</v>
      </c>
      <c r="F98" s="185">
        <f t="shared" si="2"/>
        <v>50</v>
      </c>
      <c r="G98" s="332">
        <v>2230</v>
      </c>
      <c r="H98" s="334" t="s">
        <v>54</v>
      </c>
      <c r="I98" s="339" t="s">
        <v>54</v>
      </c>
      <c r="J98" s="188" t="str">
        <f t="shared" si="3"/>
        <v>ok</v>
      </c>
      <c r="L98" s="197" t="s">
        <v>50</v>
      </c>
    </row>
    <row r="99" spans="1:12" ht="12.75">
      <c r="A99" s="183">
        <v>38812</v>
      </c>
      <c r="B99" s="331">
        <v>0</v>
      </c>
      <c r="C99" s="332">
        <v>12593.376281210141</v>
      </c>
      <c r="D99" s="429">
        <v>1000</v>
      </c>
      <c r="E99" s="185">
        <v>50</v>
      </c>
      <c r="F99" s="185">
        <f t="shared" si="2"/>
        <v>50</v>
      </c>
      <c r="G99" s="332">
        <v>2230</v>
      </c>
      <c r="H99" s="334" t="s">
        <v>54</v>
      </c>
      <c r="I99" s="339" t="s">
        <v>54</v>
      </c>
      <c r="J99" s="188" t="str">
        <f t="shared" si="3"/>
        <v>ok</v>
      </c>
      <c r="L99" s="197" t="s">
        <v>50</v>
      </c>
    </row>
    <row r="100" spans="1:12" ht="12.75">
      <c r="A100" s="183">
        <v>38813</v>
      </c>
      <c r="B100" s="331">
        <v>0</v>
      </c>
      <c r="C100" s="332">
        <v>10135.384043690634</v>
      </c>
      <c r="D100" s="429">
        <v>1000</v>
      </c>
      <c r="E100" s="185">
        <v>50</v>
      </c>
      <c r="F100" s="185">
        <f t="shared" si="2"/>
        <v>50</v>
      </c>
      <c r="G100" s="332">
        <v>2260</v>
      </c>
      <c r="H100" s="334" t="s">
        <v>54</v>
      </c>
      <c r="I100" s="339" t="s">
        <v>54</v>
      </c>
      <c r="J100" s="188" t="str">
        <f t="shared" si="3"/>
        <v>ok</v>
      </c>
      <c r="L100" s="197" t="s">
        <v>50</v>
      </c>
    </row>
    <row r="101" spans="1:12" ht="12.75">
      <c r="A101" s="183">
        <v>38814</v>
      </c>
      <c r="B101" s="331">
        <v>0</v>
      </c>
      <c r="C101" s="332">
        <v>10131.516957998054</v>
      </c>
      <c r="D101" s="429">
        <v>1000</v>
      </c>
      <c r="E101" s="185">
        <v>50</v>
      </c>
      <c r="F101" s="185">
        <f t="shared" si="2"/>
        <v>50</v>
      </c>
      <c r="G101" s="332">
        <v>2605</v>
      </c>
      <c r="H101" s="334" t="s">
        <v>54</v>
      </c>
      <c r="I101" s="339" t="s">
        <v>54</v>
      </c>
      <c r="J101" s="188" t="str">
        <f t="shared" si="3"/>
        <v>ok</v>
      </c>
      <c r="L101" s="197" t="s">
        <v>50</v>
      </c>
    </row>
    <row r="102" spans="1:12" ht="12.75">
      <c r="A102" s="183">
        <v>38815</v>
      </c>
      <c r="B102" s="331">
        <v>0</v>
      </c>
      <c r="C102" s="332">
        <v>10122.187585055872</v>
      </c>
      <c r="D102" s="429">
        <v>1000</v>
      </c>
      <c r="E102" s="185">
        <v>50</v>
      </c>
      <c r="F102" s="185">
        <f t="shared" si="2"/>
        <v>50</v>
      </c>
      <c r="G102" s="332">
        <v>3707</v>
      </c>
      <c r="H102" s="334" t="s">
        <v>54</v>
      </c>
      <c r="I102" s="339" t="s">
        <v>54</v>
      </c>
      <c r="J102" s="188" t="str">
        <f t="shared" si="3"/>
        <v>ok</v>
      </c>
      <c r="L102" s="197" t="s">
        <v>50</v>
      </c>
    </row>
    <row r="103" spans="1:12" ht="12.75">
      <c r="A103" s="183">
        <v>38816</v>
      </c>
      <c r="B103" s="331">
        <v>0</v>
      </c>
      <c r="C103" s="332">
        <v>8412.8733901927262</v>
      </c>
      <c r="D103" s="429">
        <v>1000</v>
      </c>
      <c r="E103" s="185">
        <v>50</v>
      </c>
      <c r="F103" s="185">
        <f t="shared" si="2"/>
        <v>50</v>
      </c>
      <c r="G103" s="332">
        <v>4433</v>
      </c>
      <c r="H103" s="334" t="s">
        <v>54</v>
      </c>
      <c r="I103" s="339" t="s">
        <v>54</v>
      </c>
      <c r="J103" s="188" t="str">
        <f t="shared" si="3"/>
        <v>ok</v>
      </c>
      <c r="L103" s="197" t="s">
        <v>50</v>
      </c>
    </row>
    <row r="104" spans="1:12" ht="12.75">
      <c r="A104" s="183">
        <v>38817</v>
      </c>
      <c r="B104" s="331">
        <v>0</v>
      </c>
      <c r="C104" s="332">
        <v>6088.8683208335497</v>
      </c>
      <c r="D104" s="429">
        <v>1000</v>
      </c>
      <c r="E104" s="185">
        <v>50</v>
      </c>
      <c r="F104" s="185">
        <f t="shared" si="2"/>
        <v>50</v>
      </c>
      <c r="G104" s="332">
        <v>5562</v>
      </c>
      <c r="H104" s="334" t="s">
        <v>54</v>
      </c>
      <c r="I104" s="339" t="s">
        <v>54</v>
      </c>
      <c r="J104" s="188" t="str">
        <f t="shared" si="3"/>
        <v>ok</v>
      </c>
      <c r="L104" s="197" t="s">
        <v>50</v>
      </c>
    </row>
    <row r="105" spans="1:12" ht="12.75">
      <c r="A105" s="183">
        <v>38818</v>
      </c>
      <c r="B105" s="331">
        <v>0</v>
      </c>
      <c r="C105" s="332">
        <v>6150.8990217412174</v>
      </c>
      <c r="D105" s="429">
        <v>1000</v>
      </c>
      <c r="E105" s="185">
        <v>50</v>
      </c>
      <c r="F105" s="185">
        <f t="shared" si="2"/>
        <v>50</v>
      </c>
      <c r="G105" s="332">
        <v>4736</v>
      </c>
      <c r="H105" s="334" t="s">
        <v>54</v>
      </c>
      <c r="I105" s="339" t="s">
        <v>54</v>
      </c>
      <c r="J105" s="188" t="str">
        <f t="shared" si="3"/>
        <v>ok</v>
      </c>
      <c r="L105" s="197" t="s">
        <v>50</v>
      </c>
    </row>
    <row r="106" spans="1:12" ht="12.75">
      <c r="A106" s="183">
        <v>38819</v>
      </c>
      <c r="B106" s="331">
        <v>0</v>
      </c>
      <c r="C106" s="332">
        <v>6104.1650079233441</v>
      </c>
      <c r="D106" s="429">
        <v>1000</v>
      </c>
      <c r="E106" s="185">
        <v>50</v>
      </c>
      <c r="F106" s="185">
        <f t="shared" si="2"/>
        <v>50</v>
      </c>
      <c r="G106" s="332">
        <v>4461</v>
      </c>
      <c r="H106" s="334" t="s">
        <v>54</v>
      </c>
      <c r="I106" s="339" t="s">
        <v>54</v>
      </c>
      <c r="J106" s="188" t="str">
        <f t="shared" si="3"/>
        <v>ok</v>
      </c>
      <c r="L106" s="197" t="s">
        <v>50</v>
      </c>
    </row>
    <row r="107" spans="1:12" ht="12.75">
      <c r="A107" s="183">
        <v>38820</v>
      </c>
      <c r="B107" s="331">
        <v>0</v>
      </c>
      <c r="C107" s="332">
        <v>6105.4459583813978</v>
      </c>
      <c r="D107" s="429">
        <v>1000</v>
      </c>
      <c r="E107" s="185">
        <v>50</v>
      </c>
      <c r="F107" s="185">
        <f t="shared" si="2"/>
        <v>50</v>
      </c>
      <c r="G107" s="332">
        <v>4034</v>
      </c>
      <c r="H107" s="334" t="s">
        <v>54</v>
      </c>
      <c r="I107" s="339" t="s">
        <v>54</v>
      </c>
      <c r="J107" s="188" t="str">
        <f t="shared" si="3"/>
        <v>ok</v>
      </c>
      <c r="L107" s="197" t="s">
        <v>50</v>
      </c>
    </row>
    <row r="108" spans="1:12" ht="12.75">
      <c r="A108" s="183">
        <v>38821</v>
      </c>
      <c r="B108" s="331">
        <v>0</v>
      </c>
      <c r="C108" s="332">
        <v>6104.5806644549275</v>
      </c>
      <c r="D108" s="429">
        <v>1000</v>
      </c>
      <c r="E108" s="185">
        <v>50</v>
      </c>
      <c r="F108" s="185">
        <f t="shared" si="2"/>
        <v>50</v>
      </c>
      <c r="G108" s="332">
        <v>4807</v>
      </c>
      <c r="H108" s="334" t="s">
        <v>54</v>
      </c>
      <c r="I108" s="339" t="s">
        <v>54</v>
      </c>
      <c r="J108" s="188" t="str">
        <f t="shared" si="3"/>
        <v>ok</v>
      </c>
      <c r="L108" s="197" t="s">
        <v>50</v>
      </c>
    </row>
    <row r="109" spans="1:12" ht="12.75">
      <c r="A109" s="183">
        <v>38822</v>
      </c>
      <c r="B109" s="331">
        <v>0</v>
      </c>
      <c r="C109" s="332">
        <v>6098.9340230970165</v>
      </c>
      <c r="D109" s="429">
        <v>1000</v>
      </c>
      <c r="E109" s="185">
        <v>50</v>
      </c>
      <c r="F109" s="185">
        <f t="shared" si="2"/>
        <v>50</v>
      </c>
      <c r="G109" s="332">
        <v>3695</v>
      </c>
      <c r="H109" s="334" t="s">
        <v>54</v>
      </c>
      <c r="I109" s="339" t="s">
        <v>54</v>
      </c>
      <c r="J109" s="188" t="str">
        <f t="shared" si="3"/>
        <v>ok</v>
      </c>
      <c r="L109" s="197" t="s">
        <v>50</v>
      </c>
    </row>
    <row r="110" spans="1:12" ht="12.75">
      <c r="A110" s="183">
        <v>38823</v>
      </c>
      <c r="B110" s="331">
        <v>0</v>
      </c>
      <c r="C110" s="332">
        <v>6101.7733669899035</v>
      </c>
      <c r="D110" s="429">
        <v>1000</v>
      </c>
      <c r="E110" s="185">
        <v>50</v>
      </c>
      <c r="F110" s="185">
        <f t="shared" si="2"/>
        <v>50</v>
      </c>
      <c r="G110" s="332">
        <v>3331</v>
      </c>
      <c r="H110" s="334" t="s">
        <v>54</v>
      </c>
      <c r="I110" s="339" t="s">
        <v>54</v>
      </c>
      <c r="J110" s="188" t="str">
        <f t="shared" si="3"/>
        <v>ok</v>
      </c>
      <c r="L110" s="197" t="s">
        <v>50</v>
      </c>
    </row>
    <row r="111" spans="1:12" ht="12.75">
      <c r="A111" s="183">
        <v>38824</v>
      </c>
      <c r="B111" s="331">
        <v>0</v>
      </c>
      <c r="C111" s="332">
        <v>6104.7405129791869</v>
      </c>
      <c r="D111" s="429">
        <v>1000</v>
      </c>
      <c r="E111" s="185">
        <v>50</v>
      </c>
      <c r="F111" s="185">
        <f t="shared" si="2"/>
        <v>50</v>
      </c>
      <c r="G111" s="332">
        <v>3331</v>
      </c>
      <c r="H111" s="334" t="s">
        <v>54</v>
      </c>
      <c r="I111" s="339" t="s">
        <v>54</v>
      </c>
      <c r="J111" s="188" t="str">
        <f t="shared" si="3"/>
        <v>ok</v>
      </c>
      <c r="L111" s="197" t="s">
        <v>50</v>
      </c>
    </row>
    <row r="112" spans="1:12" ht="12.75">
      <c r="A112" s="183">
        <v>38825</v>
      </c>
      <c r="B112" s="331">
        <v>0</v>
      </c>
      <c r="C112" s="332">
        <v>6104.6766382977066</v>
      </c>
      <c r="D112" s="429">
        <v>1000</v>
      </c>
      <c r="E112" s="185">
        <v>50</v>
      </c>
      <c r="F112" s="185">
        <f t="shared" si="2"/>
        <v>50</v>
      </c>
      <c r="G112" s="332">
        <v>3331</v>
      </c>
      <c r="H112" s="334" t="s">
        <v>54</v>
      </c>
      <c r="I112" s="339" t="s">
        <v>54</v>
      </c>
      <c r="J112" s="188" t="str">
        <f t="shared" si="3"/>
        <v>ok</v>
      </c>
      <c r="L112" s="197" t="s">
        <v>50</v>
      </c>
    </row>
    <row r="113" spans="1:12" ht="12.75">
      <c r="A113" s="183">
        <v>38826</v>
      </c>
      <c r="B113" s="331">
        <v>0</v>
      </c>
      <c r="C113" s="332">
        <v>6103.2350813600742</v>
      </c>
      <c r="D113" s="429">
        <v>1000</v>
      </c>
      <c r="E113" s="185">
        <v>50</v>
      </c>
      <c r="F113" s="185">
        <f t="shared" si="2"/>
        <v>50</v>
      </c>
      <c r="G113" s="332">
        <v>3331</v>
      </c>
      <c r="H113" s="334" t="s">
        <v>54</v>
      </c>
      <c r="I113" s="339" t="s">
        <v>54</v>
      </c>
      <c r="J113" s="188" t="str">
        <f t="shared" si="3"/>
        <v>ok</v>
      </c>
      <c r="L113" s="197" t="s">
        <v>50</v>
      </c>
    </row>
    <row r="114" spans="1:12" ht="12.75">
      <c r="A114" s="183">
        <v>38827</v>
      </c>
      <c r="B114" s="331">
        <v>0</v>
      </c>
      <c r="C114" s="332">
        <v>6104.3091286719937</v>
      </c>
      <c r="D114" s="429">
        <v>1000</v>
      </c>
      <c r="E114" s="185">
        <v>50</v>
      </c>
      <c r="F114" s="185">
        <f t="shared" si="2"/>
        <v>50</v>
      </c>
      <c r="G114" s="332">
        <v>3331</v>
      </c>
      <c r="H114" s="334" t="s">
        <v>54</v>
      </c>
      <c r="I114" s="339" t="s">
        <v>54</v>
      </c>
      <c r="J114" s="188" t="str">
        <f t="shared" si="3"/>
        <v>ok</v>
      </c>
      <c r="L114" s="197" t="s">
        <v>50</v>
      </c>
    </row>
    <row r="115" spans="1:12" ht="12.75">
      <c r="A115" s="183">
        <v>38828</v>
      </c>
      <c r="B115" s="331">
        <v>61.508740000000003</v>
      </c>
      <c r="C115" s="332">
        <v>7309.5247453272605</v>
      </c>
      <c r="D115" s="429">
        <v>1000</v>
      </c>
      <c r="E115" s="185">
        <v>50</v>
      </c>
      <c r="F115" s="185">
        <f t="shared" si="2"/>
        <v>50</v>
      </c>
      <c r="G115" s="332">
        <v>3331</v>
      </c>
      <c r="H115" s="334" t="s">
        <v>54</v>
      </c>
      <c r="I115" s="339" t="s">
        <v>54</v>
      </c>
      <c r="J115" s="188" t="str">
        <f t="shared" si="3"/>
        <v>ok</v>
      </c>
      <c r="L115" s="197" t="s">
        <v>50</v>
      </c>
    </row>
    <row r="116" spans="1:12" ht="12.75">
      <c r="A116" s="183">
        <v>38829</v>
      </c>
      <c r="B116" s="331">
        <v>108.39655</v>
      </c>
      <c r="C116" s="332">
        <v>8776.2938772263351</v>
      </c>
      <c r="D116" s="429">
        <v>1000</v>
      </c>
      <c r="E116" s="185">
        <v>50</v>
      </c>
      <c r="F116" s="185">
        <f t="shared" si="2"/>
        <v>50</v>
      </c>
      <c r="G116" s="332">
        <v>4809</v>
      </c>
      <c r="H116" s="334" t="s">
        <v>54</v>
      </c>
      <c r="I116" s="339" t="s">
        <v>54</v>
      </c>
      <c r="J116" s="188" t="str">
        <f t="shared" si="3"/>
        <v>ok</v>
      </c>
      <c r="L116" s="197" t="s">
        <v>50</v>
      </c>
    </row>
    <row r="117" spans="1:12" ht="12.75">
      <c r="A117" s="183">
        <v>38830</v>
      </c>
      <c r="B117" s="331">
        <v>162.84691000000001</v>
      </c>
      <c r="C117" s="332">
        <v>9647.1565876547102</v>
      </c>
      <c r="D117" s="429">
        <v>1000</v>
      </c>
      <c r="E117" s="185">
        <v>50</v>
      </c>
      <c r="F117" s="185">
        <f t="shared" si="2"/>
        <v>50</v>
      </c>
      <c r="G117" s="332">
        <v>6312</v>
      </c>
      <c r="H117" s="334" t="s">
        <v>54</v>
      </c>
      <c r="I117" s="339" t="s">
        <v>54</v>
      </c>
      <c r="J117" s="188" t="str">
        <f t="shared" si="3"/>
        <v>ok</v>
      </c>
      <c r="L117" s="197" t="s">
        <v>50</v>
      </c>
    </row>
    <row r="118" spans="1:12" ht="12.75">
      <c r="A118" s="183">
        <v>38831</v>
      </c>
      <c r="B118" s="331">
        <v>186.03873000000002</v>
      </c>
      <c r="C118" s="332">
        <v>10035.311762445812</v>
      </c>
      <c r="D118" s="429">
        <v>1000</v>
      </c>
      <c r="E118" s="185">
        <v>50</v>
      </c>
      <c r="F118" s="185">
        <f t="shared" si="2"/>
        <v>50</v>
      </c>
      <c r="G118" s="332">
        <v>6312</v>
      </c>
      <c r="H118" s="334" t="s">
        <v>54</v>
      </c>
      <c r="I118" s="339" t="s">
        <v>54</v>
      </c>
      <c r="J118" s="188" t="str">
        <f t="shared" si="3"/>
        <v>ok</v>
      </c>
      <c r="L118" s="197" t="s">
        <v>50</v>
      </c>
    </row>
    <row r="119" spans="1:12" ht="12.75">
      <c r="A119" s="183">
        <v>38832</v>
      </c>
      <c r="B119" s="331">
        <v>176.45949999999999</v>
      </c>
      <c r="C119" s="332">
        <v>10033.722306789312</v>
      </c>
      <c r="D119" s="429">
        <v>1000</v>
      </c>
      <c r="E119" s="185">
        <v>50</v>
      </c>
      <c r="F119" s="185">
        <f t="shared" si="2"/>
        <v>50</v>
      </c>
      <c r="G119" s="332">
        <v>916</v>
      </c>
      <c r="H119" s="334" t="s">
        <v>54</v>
      </c>
      <c r="I119" s="339" t="s">
        <v>54</v>
      </c>
      <c r="J119" s="188" t="str">
        <f t="shared" si="3"/>
        <v>ok</v>
      </c>
      <c r="L119" s="197" t="s">
        <v>50</v>
      </c>
    </row>
    <row r="120" spans="1:12" ht="12.75">
      <c r="A120" s="183">
        <v>38833</v>
      </c>
      <c r="B120" s="331">
        <v>322.66880000000003</v>
      </c>
      <c r="C120" s="332">
        <v>11189.618105096943</v>
      </c>
      <c r="D120" s="429">
        <v>1000</v>
      </c>
      <c r="E120" s="185">
        <v>50</v>
      </c>
      <c r="F120" s="185">
        <f t="shared" si="2"/>
        <v>50</v>
      </c>
      <c r="G120" s="332">
        <v>447</v>
      </c>
      <c r="H120" s="334" t="s">
        <v>54</v>
      </c>
      <c r="I120" s="339" t="s">
        <v>54</v>
      </c>
      <c r="J120" s="188" t="str">
        <f t="shared" si="3"/>
        <v>ok</v>
      </c>
      <c r="L120" s="197" t="s">
        <v>50</v>
      </c>
    </row>
    <row r="121" spans="1:12" ht="12.75">
      <c r="A121" s="183">
        <v>38834</v>
      </c>
      <c r="B121" s="331">
        <v>524.33680000000004</v>
      </c>
      <c r="C121" s="332">
        <v>12040.651428712332</v>
      </c>
      <c r="D121" s="429">
        <v>1000</v>
      </c>
      <c r="E121" s="185">
        <v>50</v>
      </c>
      <c r="F121" s="185">
        <f t="shared" si="2"/>
        <v>50</v>
      </c>
      <c r="G121" s="332">
        <v>5769</v>
      </c>
      <c r="H121" s="334" t="s">
        <v>54</v>
      </c>
      <c r="I121" s="339" t="s">
        <v>54</v>
      </c>
      <c r="J121" s="188" t="str">
        <f t="shared" si="3"/>
        <v>ok</v>
      </c>
      <c r="L121" s="197" t="s">
        <v>50</v>
      </c>
    </row>
    <row r="122" spans="1:12" ht="12.75">
      <c r="A122" s="183">
        <v>38835</v>
      </c>
      <c r="B122" s="331">
        <v>670.54610000000002</v>
      </c>
      <c r="C122" s="332">
        <v>12040.049137695445</v>
      </c>
      <c r="D122" s="429">
        <v>1000</v>
      </c>
      <c r="E122" s="185">
        <v>50</v>
      </c>
      <c r="F122" s="185">
        <f t="shared" si="2"/>
        <v>50</v>
      </c>
      <c r="G122" s="332">
        <v>7001</v>
      </c>
      <c r="H122" s="334" t="s">
        <v>54</v>
      </c>
      <c r="I122" s="339" t="s">
        <v>54</v>
      </c>
      <c r="J122" s="188" t="str">
        <f t="shared" si="3"/>
        <v>ok</v>
      </c>
      <c r="L122" s="197" t="s">
        <v>50</v>
      </c>
    </row>
    <row r="123" spans="1:12" ht="12.75">
      <c r="A123" s="183">
        <v>38836</v>
      </c>
      <c r="B123" s="331">
        <v>852.55146999999999</v>
      </c>
      <c r="C123" s="332">
        <v>12039.106751290845</v>
      </c>
      <c r="D123" s="429">
        <v>1000</v>
      </c>
      <c r="E123" s="185">
        <v>50</v>
      </c>
      <c r="F123" s="185">
        <f t="shared" si="2"/>
        <v>50</v>
      </c>
      <c r="G123" s="332">
        <v>6604</v>
      </c>
      <c r="H123" s="334" t="s">
        <v>54</v>
      </c>
      <c r="I123" s="339" t="s">
        <v>54</v>
      </c>
      <c r="J123" s="188" t="str">
        <f t="shared" si="3"/>
        <v>ok</v>
      </c>
      <c r="L123" s="197" t="s">
        <v>50</v>
      </c>
    </row>
    <row r="124" spans="1:12" ht="12.75">
      <c r="A124" s="183">
        <v>38837</v>
      </c>
      <c r="B124" s="331">
        <v>1156.5659800000001</v>
      </c>
      <c r="C124" s="332">
        <v>12040.187405446901</v>
      </c>
      <c r="D124" s="429">
        <v>1000</v>
      </c>
      <c r="E124" s="185">
        <v>50</v>
      </c>
      <c r="F124" s="185">
        <f t="shared" si="2"/>
        <v>50</v>
      </c>
      <c r="G124" s="332">
        <v>4344</v>
      </c>
      <c r="H124" s="334" t="s">
        <v>54</v>
      </c>
      <c r="I124" s="339" t="s">
        <v>54</v>
      </c>
      <c r="J124" s="188" t="str">
        <f t="shared" si="3"/>
        <v>ok</v>
      </c>
      <c r="L124" s="197" t="s">
        <v>50</v>
      </c>
    </row>
    <row r="125" spans="1:12" ht="12.75">
      <c r="A125" s="183">
        <v>38838</v>
      </c>
      <c r="B125" s="331">
        <v>1319.91706</v>
      </c>
      <c r="C125" s="332">
        <v>12039.259010922759</v>
      </c>
      <c r="D125" s="429">
        <v>1000</v>
      </c>
      <c r="E125" s="185">
        <v>50</v>
      </c>
      <c r="F125" s="185">
        <f t="shared" si="2"/>
        <v>50</v>
      </c>
      <c r="G125" s="332">
        <v>3707</v>
      </c>
      <c r="H125" s="334" t="s">
        <v>54</v>
      </c>
      <c r="I125" s="339" t="s">
        <v>54</v>
      </c>
      <c r="J125" s="188" t="str">
        <f t="shared" si="3"/>
        <v>ok</v>
      </c>
      <c r="L125" s="197" t="s">
        <v>50</v>
      </c>
    </row>
    <row r="126" spans="1:12" ht="12.75">
      <c r="A126" s="183">
        <v>38839</v>
      </c>
      <c r="B126" s="331">
        <v>1578.0521000000001</v>
      </c>
      <c r="C126" s="332">
        <v>12039.773488688767</v>
      </c>
      <c r="D126" s="429">
        <v>1000</v>
      </c>
      <c r="E126" s="185">
        <v>50</v>
      </c>
      <c r="F126" s="185">
        <f t="shared" si="2"/>
        <v>50</v>
      </c>
      <c r="G126" s="332">
        <v>3242</v>
      </c>
      <c r="H126" s="334" t="s">
        <v>54</v>
      </c>
      <c r="I126" s="339" t="s">
        <v>54</v>
      </c>
      <c r="J126" s="188" t="str">
        <f t="shared" si="3"/>
        <v>ok</v>
      </c>
      <c r="L126" s="197" t="s">
        <v>50</v>
      </c>
    </row>
    <row r="127" spans="1:12" ht="12.75">
      <c r="A127" s="183">
        <v>38840</v>
      </c>
      <c r="B127" s="331">
        <v>1890.6375</v>
      </c>
      <c r="C127" s="332">
        <v>12036.945507506447</v>
      </c>
      <c r="D127" s="429">
        <v>1000</v>
      </c>
      <c r="E127" s="185">
        <v>50</v>
      </c>
      <c r="F127" s="185">
        <f t="shared" si="2"/>
        <v>50</v>
      </c>
      <c r="G127" s="332">
        <v>87</v>
      </c>
      <c r="H127" s="334" t="s">
        <v>54</v>
      </c>
      <c r="I127" s="339" t="s">
        <v>54</v>
      </c>
      <c r="J127" s="188" t="str">
        <f t="shared" si="3"/>
        <v>ok</v>
      </c>
      <c r="L127" s="197" t="s">
        <v>50</v>
      </c>
    </row>
    <row r="128" spans="1:12" ht="12.75">
      <c r="A128" s="183">
        <v>38841</v>
      </c>
      <c r="B128" s="331">
        <v>2137.6808000000001</v>
      </c>
      <c r="C128" s="332">
        <v>12039.949965779568</v>
      </c>
      <c r="D128" s="429">
        <v>1000</v>
      </c>
      <c r="E128" s="185">
        <v>50</v>
      </c>
      <c r="F128" s="185">
        <f t="shared" ref="F128:F191" si="4">IF(D128+E128&gt;C128,C128-D128,E128)</f>
        <v>50</v>
      </c>
      <c r="G128" s="332">
        <v>0</v>
      </c>
      <c r="H128" s="334" t="s">
        <v>54</v>
      </c>
      <c r="I128" s="339" t="s">
        <v>54</v>
      </c>
      <c r="J128" s="188" t="str">
        <f t="shared" si="3"/>
        <v>ok</v>
      </c>
      <c r="L128" s="197" t="s">
        <v>50</v>
      </c>
    </row>
    <row r="129" spans="1:12" ht="12.75">
      <c r="A129" s="183">
        <v>38842</v>
      </c>
      <c r="B129" s="331">
        <v>2386.2366099999999</v>
      </c>
      <c r="C129" s="332">
        <v>12041.975901593391</v>
      </c>
      <c r="D129" s="429">
        <v>1000</v>
      </c>
      <c r="E129" s="185">
        <v>50</v>
      </c>
      <c r="F129" s="185">
        <f t="shared" si="4"/>
        <v>50</v>
      </c>
      <c r="G129" s="332">
        <v>58</v>
      </c>
      <c r="H129" s="334" t="s">
        <v>54</v>
      </c>
      <c r="I129" s="339" t="s">
        <v>54</v>
      </c>
      <c r="J129" s="188" t="str">
        <f t="shared" si="3"/>
        <v>ok</v>
      </c>
      <c r="L129" s="197" t="s">
        <v>50</v>
      </c>
    </row>
    <row r="130" spans="1:12" ht="12.75">
      <c r="A130" s="183">
        <v>38843</v>
      </c>
      <c r="B130" s="331">
        <v>2637.8174400000003</v>
      </c>
      <c r="C130" s="332">
        <v>12039.129925875603</v>
      </c>
      <c r="D130" s="429">
        <v>1000</v>
      </c>
      <c r="E130" s="185">
        <v>50</v>
      </c>
      <c r="F130" s="185">
        <f t="shared" si="4"/>
        <v>50</v>
      </c>
      <c r="G130" s="332">
        <v>2496</v>
      </c>
      <c r="H130" s="334" t="s">
        <v>54</v>
      </c>
      <c r="I130" s="339" t="s">
        <v>54</v>
      </c>
      <c r="J130" s="188" t="str">
        <f t="shared" si="3"/>
        <v>ok</v>
      </c>
      <c r="L130" s="197" t="s">
        <v>50</v>
      </c>
    </row>
    <row r="131" spans="1:12" s="195" customFormat="1" ht="12.75">
      <c r="A131" s="192">
        <v>38844</v>
      </c>
      <c r="B131" s="340">
        <v>2881.3315499999999</v>
      </c>
      <c r="C131" s="341">
        <v>12040.239758980333</v>
      </c>
      <c r="D131" s="429">
        <v>1000</v>
      </c>
      <c r="E131" s="185">
        <v>50</v>
      </c>
      <c r="F131" s="185">
        <f t="shared" si="4"/>
        <v>50</v>
      </c>
      <c r="G131" s="332">
        <v>2506</v>
      </c>
      <c r="H131" s="334" t="s">
        <v>54</v>
      </c>
      <c r="I131" s="339" t="s">
        <v>54</v>
      </c>
      <c r="J131" s="188" t="str">
        <f t="shared" si="3"/>
        <v>ok</v>
      </c>
      <c r="L131" s="197" t="s">
        <v>50</v>
      </c>
    </row>
    <row r="132" spans="1:12" s="195" customFormat="1" ht="12.75">
      <c r="A132" s="192">
        <v>38845</v>
      </c>
      <c r="B132" s="340">
        <v>3135.9374000000003</v>
      </c>
      <c r="C132" s="341">
        <v>12044.653820730491</v>
      </c>
      <c r="D132" s="429">
        <v>1000</v>
      </c>
      <c r="E132" s="185">
        <v>50</v>
      </c>
      <c r="F132" s="185">
        <f t="shared" si="4"/>
        <v>50</v>
      </c>
      <c r="G132" s="332">
        <v>1966</v>
      </c>
      <c r="H132" s="334" t="s">
        <v>54</v>
      </c>
      <c r="I132" s="339" t="s">
        <v>54</v>
      </c>
      <c r="J132" s="188" t="str">
        <f t="shared" si="3"/>
        <v>ok</v>
      </c>
      <c r="L132" s="197" t="s">
        <v>50</v>
      </c>
    </row>
    <row r="133" spans="1:12" s="195" customFormat="1" ht="12.75">
      <c r="A133" s="192">
        <v>38846</v>
      </c>
      <c r="B133" s="340">
        <v>3198.4544799999999</v>
      </c>
      <c r="C133" s="341">
        <v>12048.886593479732</v>
      </c>
      <c r="D133" s="429">
        <v>1000</v>
      </c>
      <c r="E133" s="185">
        <v>50</v>
      </c>
      <c r="F133" s="185">
        <f t="shared" si="4"/>
        <v>50</v>
      </c>
      <c r="G133" s="341">
        <v>1879</v>
      </c>
      <c r="H133" s="334" t="s">
        <v>54</v>
      </c>
      <c r="I133" s="339" t="s">
        <v>54</v>
      </c>
      <c r="J133" s="188" t="str">
        <f t="shared" ref="J133:J196" si="5">IF(D133+F133&gt;C133,"adjust","ok")</f>
        <v>ok</v>
      </c>
      <c r="L133" s="197" t="s">
        <v>50</v>
      </c>
    </row>
    <row r="134" spans="1:12" s="195" customFormat="1" ht="12.75">
      <c r="A134" s="192">
        <v>38847</v>
      </c>
      <c r="B134" s="340">
        <v>3128.8790199999999</v>
      </c>
      <c r="C134" s="341">
        <v>12043.008018612498</v>
      </c>
      <c r="D134" s="429">
        <v>1000</v>
      </c>
      <c r="E134" s="185">
        <v>50</v>
      </c>
      <c r="F134" s="185">
        <f t="shared" si="4"/>
        <v>50</v>
      </c>
      <c r="G134" s="341">
        <v>1878</v>
      </c>
      <c r="H134" s="334" t="s">
        <v>54</v>
      </c>
      <c r="I134" s="339" t="s">
        <v>54</v>
      </c>
      <c r="J134" s="188" t="str">
        <f t="shared" si="5"/>
        <v>ok</v>
      </c>
      <c r="L134" s="197" t="s">
        <v>50</v>
      </c>
    </row>
    <row r="135" spans="1:12" s="195" customFormat="1" ht="12.75">
      <c r="A135" s="192">
        <v>38848</v>
      </c>
      <c r="B135" s="340">
        <v>3126.8623400000001</v>
      </c>
      <c r="C135" s="341">
        <v>12043.919698519534</v>
      </c>
      <c r="D135" s="429">
        <v>1000</v>
      </c>
      <c r="E135" s="185">
        <v>50</v>
      </c>
      <c r="F135" s="185">
        <f t="shared" si="4"/>
        <v>50</v>
      </c>
      <c r="G135" s="341">
        <v>2230</v>
      </c>
      <c r="H135" s="334" t="s">
        <v>54</v>
      </c>
      <c r="I135" s="339" t="s">
        <v>54</v>
      </c>
      <c r="J135" s="188" t="str">
        <f t="shared" si="5"/>
        <v>ok</v>
      </c>
      <c r="L135" s="197" t="s">
        <v>50</v>
      </c>
    </row>
    <row r="136" spans="1:12" s="195" customFormat="1" ht="12.75">
      <c r="A136" s="192">
        <v>38849</v>
      </c>
      <c r="B136" s="340">
        <v>3079.97453</v>
      </c>
      <c r="C136" s="341">
        <v>12051.558701738062</v>
      </c>
      <c r="D136" s="429">
        <v>1000</v>
      </c>
      <c r="E136" s="185">
        <v>50</v>
      </c>
      <c r="F136" s="185">
        <f t="shared" si="4"/>
        <v>50</v>
      </c>
      <c r="G136" s="341">
        <v>1475</v>
      </c>
      <c r="H136" s="334" t="s">
        <v>54</v>
      </c>
      <c r="I136" s="339" t="s">
        <v>54</v>
      </c>
      <c r="J136" s="188" t="str">
        <f t="shared" si="5"/>
        <v>ok</v>
      </c>
      <c r="L136" s="197" t="s">
        <v>50</v>
      </c>
    </row>
    <row r="137" spans="1:12" ht="12.75">
      <c r="A137" s="183">
        <v>38850</v>
      </c>
      <c r="B137" s="331">
        <v>3234.2505500000002</v>
      </c>
      <c r="C137" s="332">
        <v>12047.171953240671</v>
      </c>
      <c r="D137" s="429">
        <v>1000</v>
      </c>
      <c r="E137" s="185">
        <v>50</v>
      </c>
      <c r="F137" s="185">
        <f t="shared" si="4"/>
        <v>50</v>
      </c>
      <c r="G137" s="341">
        <v>1476</v>
      </c>
      <c r="H137" s="334" t="s">
        <v>54</v>
      </c>
      <c r="I137" s="339" t="s">
        <v>54</v>
      </c>
      <c r="J137" s="188" t="str">
        <f t="shared" si="5"/>
        <v>ok</v>
      </c>
      <c r="L137" s="197" t="s">
        <v>50</v>
      </c>
    </row>
    <row r="138" spans="1:12" ht="12.75">
      <c r="A138" s="183">
        <v>38851</v>
      </c>
      <c r="B138" s="331">
        <v>3425.3309800000002</v>
      </c>
      <c r="C138" s="332">
        <v>12047.502407777547</v>
      </c>
      <c r="D138" s="429">
        <v>1000</v>
      </c>
      <c r="E138" s="185">
        <v>50</v>
      </c>
      <c r="F138" s="185">
        <f t="shared" si="4"/>
        <v>50</v>
      </c>
      <c r="G138" s="341">
        <v>1492</v>
      </c>
      <c r="H138" s="334" t="s">
        <v>54</v>
      </c>
      <c r="I138" s="339" t="s">
        <v>54</v>
      </c>
      <c r="J138" s="188" t="str">
        <f t="shared" si="5"/>
        <v>ok</v>
      </c>
      <c r="L138" s="197" t="s">
        <v>50</v>
      </c>
    </row>
    <row r="139" spans="1:12" s="195" customFormat="1" ht="12.75">
      <c r="A139" s="192">
        <v>38852</v>
      </c>
      <c r="B139" s="340">
        <v>3433.9018700000001</v>
      </c>
      <c r="C139" s="341">
        <v>12046.822020808693</v>
      </c>
      <c r="D139" s="429">
        <v>1000</v>
      </c>
      <c r="E139" s="184">
        <v>50</v>
      </c>
      <c r="F139" s="184">
        <f t="shared" si="4"/>
        <v>50</v>
      </c>
      <c r="G139" s="332">
        <v>1504</v>
      </c>
      <c r="H139" s="334" t="s">
        <v>54</v>
      </c>
      <c r="I139" s="339" t="s">
        <v>54</v>
      </c>
      <c r="J139" s="198" t="str">
        <f t="shared" si="5"/>
        <v>ok</v>
      </c>
      <c r="L139" s="197" t="s">
        <v>50</v>
      </c>
    </row>
    <row r="140" spans="1:12" ht="12.75">
      <c r="A140" s="183">
        <v>38853</v>
      </c>
      <c r="B140" s="331">
        <v>3320.46362</v>
      </c>
      <c r="C140" s="332">
        <v>12055.104697603592</v>
      </c>
      <c r="D140" s="429">
        <v>1000</v>
      </c>
      <c r="E140" s="184">
        <v>50</v>
      </c>
      <c r="F140" s="184">
        <f t="shared" si="4"/>
        <v>50</v>
      </c>
      <c r="G140" s="341">
        <v>2087</v>
      </c>
      <c r="H140" s="334" t="s">
        <v>54</v>
      </c>
      <c r="I140" s="339" t="s">
        <v>54</v>
      </c>
      <c r="J140" s="188" t="str">
        <f t="shared" si="5"/>
        <v>ok</v>
      </c>
      <c r="L140" s="197" t="s">
        <v>50</v>
      </c>
    </row>
    <row r="141" spans="1:12" ht="12.75">
      <c r="A141" s="183">
        <v>38854</v>
      </c>
      <c r="B141" s="331">
        <v>3049.72433</v>
      </c>
      <c r="C141" s="332">
        <v>12051.883516668302</v>
      </c>
      <c r="D141" s="429">
        <v>1000</v>
      </c>
      <c r="E141" s="184">
        <v>50</v>
      </c>
      <c r="F141" s="184">
        <f t="shared" si="4"/>
        <v>50</v>
      </c>
      <c r="G141" s="332">
        <v>1504</v>
      </c>
      <c r="H141" s="334" t="s">
        <v>54</v>
      </c>
      <c r="I141" s="339" t="s">
        <v>54</v>
      </c>
      <c r="J141" s="188" t="str">
        <f t="shared" si="5"/>
        <v>ok</v>
      </c>
      <c r="L141" s="197" t="s">
        <v>50</v>
      </c>
    </row>
    <row r="142" spans="1:12" s="203" customFormat="1" ht="12.75">
      <c r="A142" s="183">
        <v>38855</v>
      </c>
      <c r="B142" s="343">
        <v>2671.59683</v>
      </c>
      <c r="C142" s="344">
        <v>12052.62375801638</v>
      </c>
      <c r="D142" s="429">
        <v>1000</v>
      </c>
      <c r="E142" s="184">
        <v>50</v>
      </c>
      <c r="F142" s="184">
        <f t="shared" si="4"/>
        <v>50</v>
      </c>
      <c r="G142" s="332">
        <v>2259</v>
      </c>
      <c r="H142" s="334" t="s">
        <v>54</v>
      </c>
      <c r="I142" s="339" t="s">
        <v>54</v>
      </c>
      <c r="J142" s="345" t="str">
        <f t="shared" si="5"/>
        <v>ok</v>
      </c>
      <c r="L142" s="197" t="s">
        <v>50</v>
      </c>
    </row>
    <row r="143" spans="1:12" s="203" customFormat="1" ht="12.75">
      <c r="A143" s="183">
        <v>38856</v>
      </c>
      <c r="B143" s="343">
        <v>2377.66572</v>
      </c>
      <c r="C143" s="344">
        <v>11058.113698952937</v>
      </c>
      <c r="D143" s="429">
        <v>1000</v>
      </c>
      <c r="E143" s="184">
        <v>50</v>
      </c>
      <c r="F143" s="184">
        <f t="shared" si="4"/>
        <v>50</v>
      </c>
      <c r="G143" s="344">
        <v>2259</v>
      </c>
      <c r="H143" s="334" t="s">
        <v>54</v>
      </c>
      <c r="I143" s="339" t="s">
        <v>54</v>
      </c>
      <c r="J143" s="345" t="str">
        <f t="shared" si="5"/>
        <v>ok</v>
      </c>
      <c r="L143" s="197" t="s">
        <v>50</v>
      </c>
    </row>
    <row r="144" spans="1:12" ht="12.75">
      <c r="A144" s="183">
        <v>38857</v>
      </c>
      <c r="B144" s="331">
        <v>2247.0856899999999</v>
      </c>
      <c r="C144" s="332">
        <v>10038.341755462443</v>
      </c>
      <c r="D144" s="429">
        <v>1000</v>
      </c>
      <c r="E144" s="184">
        <v>50</v>
      </c>
      <c r="F144" s="184">
        <f t="shared" si="4"/>
        <v>50</v>
      </c>
      <c r="G144" s="344">
        <v>1129</v>
      </c>
      <c r="H144" s="334" t="s">
        <v>54</v>
      </c>
      <c r="I144" s="339" t="s">
        <v>54</v>
      </c>
      <c r="J144" s="188" t="str">
        <f t="shared" si="5"/>
        <v>ok</v>
      </c>
      <c r="L144" s="197" t="s">
        <v>50</v>
      </c>
    </row>
    <row r="145" spans="1:12" ht="12.75">
      <c r="A145" s="183">
        <v>38858</v>
      </c>
      <c r="B145" s="331">
        <v>2285.9067800000003</v>
      </c>
      <c r="C145" s="332">
        <v>10036.356289120607</v>
      </c>
      <c r="D145" s="429">
        <v>1000</v>
      </c>
      <c r="E145" s="184">
        <v>50</v>
      </c>
      <c r="F145" s="184">
        <f t="shared" si="4"/>
        <v>50</v>
      </c>
      <c r="G145" s="332">
        <v>1129</v>
      </c>
      <c r="H145" s="334" t="s">
        <v>54</v>
      </c>
      <c r="I145" s="339" t="s">
        <v>54</v>
      </c>
      <c r="J145" s="188" t="str">
        <f t="shared" si="5"/>
        <v>ok</v>
      </c>
      <c r="L145" s="197" t="s">
        <v>50</v>
      </c>
    </row>
    <row r="146" spans="1:12" s="195" customFormat="1" ht="12.75">
      <c r="A146" s="192">
        <v>38859</v>
      </c>
      <c r="B146" s="340">
        <v>2342.87799</v>
      </c>
      <c r="C146" s="341">
        <v>10033.065650106315</v>
      </c>
      <c r="D146" s="429">
        <v>1000</v>
      </c>
      <c r="E146" s="184">
        <v>50</v>
      </c>
      <c r="F146" s="184">
        <f t="shared" si="4"/>
        <v>50</v>
      </c>
      <c r="G146" s="332">
        <v>1129</v>
      </c>
      <c r="H146" s="334" t="s">
        <v>54</v>
      </c>
      <c r="I146" s="339" t="s">
        <v>54</v>
      </c>
      <c r="J146" s="198" t="str">
        <f t="shared" si="5"/>
        <v>ok</v>
      </c>
      <c r="L146" s="197" t="s">
        <v>50</v>
      </c>
    </row>
    <row r="147" spans="1:12" ht="12.75">
      <c r="A147" s="183">
        <v>38860</v>
      </c>
      <c r="B147" s="331">
        <v>2382.7074200000002</v>
      </c>
      <c r="C147" s="341">
        <v>10037.488738264021</v>
      </c>
      <c r="D147" s="429">
        <v>1000</v>
      </c>
      <c r="E147" s="184">
        <v>50</v>
      </c>
      <c r="F147" s="184">
        <f t="shared" si="4"/>
        <v>50</v>
      </c>
      <c r="G147" s="341">
        <v>1129</v>
      </c>
      <c r="H147" s="334" t="s">
        <v>54</v>
      </c>
      <c r="I147" s="339" t="s">
        <v>54</v>
      </c>
      <c r="J147" s="188" t="str">
        <f t="shared" si="5"/>
        <v>ok</v>
      </c>
      <c r="L147" s="197" t="s">
        <v>50</v>
      </c>
    </row>
    <row r="148" spans="1:12" ht="12.75">
      <c r="A148" s="183">
        <v>38861</v>
      </c>
      <c r="B148" s="331">
        <v>2347.41552</v>
      </c>
      <c r="C148" s="341">
        <v>9059.1771095028598</v>
      </c>
      <c r="D148" s="429">
        <v>1000</v>
      </c>
      <c r="E148" s="184">
        <v>50</v>
      </c>
      <c r="F148" s="184">
        <f t="shared" si="4"/>
        <v>50</v>
      </c>
      <c r="G148" s="341">
        <v>1496</v>
      </c>
      <c r="H148" s="334" t="s">
        <v>54</v>
      </c>
      <c r="I148" s="339" t="s">
        <v>54</v>
      </c>
      <c r="J148" s="188" t="str">
        <f t="shared" si="5"/>
        <v>ok</v>
      </c>
      <c r="L148" s="197" t="s">
        <v>50</v>
      </c>
    </row>
    <row r="149" spans="1:12" ht="12.75">
      <c r="A149" s="183">
        <v>38862</v>
      </c>
      <c r="B149" s="331">
        <v>2296.9985200000001</v>
      </c>
      <c r="C149" s="341">
        <v>7546.1030000000001</v>
      </c>
      <c r="D149" s="429">
        <v>1000</v>
      </c>
      <c r="E149" s="184">
        <v>50</v>
      </c>
      <c r="F149" s="184">
        <f t="shared" si="4"/>
        <v>50</v>
      </c>
      <c r="G149" s="341">
        <v>1497</v>
      </c>
      <c r="H149" s="334" t="s">
        <v>54</v>
      </c>
      <c r="I149" s="339" t="s">
        <v>54</v>
      </c>
      <c r="J149" s="188" t="str">
        <f t="shared" si="5"/>
        <v>ok</v>
      </c>
      <c r="L149" s="197" t="s">
        <v>50</v>
      </c>
    </row>
    <row r="150" spans="1:12" s="195" customFormat="1" ht="12.75">
      <c r="A150" s="192">
        <v>38863</v>
      </c>
      <c r="B150" s="340">
        <v>2131.63076</v>
      </c>
      <c r="C150" s="341">
        <v>7044.2127</v>
      </c>
      <c r="D150" s="429">
        <v>1000</v>
      </c>
      <c r="E150" s="184">
        <v>50</v>
      </c>
      <c r="F150" s="184">
        <f t="shared" si="4"/>
        <v>50</v>
      </c>
      <c r="G150" s="341">
        <v>1509</v>
      </c>
      <c r="H150" s="334" t="s">
        <v>54</v>
      </c>
      <c r="I150" s="339" t="s">
        <v>54</v>
      </c>
      <c r="J150" s="198" t="str">
        <f t="shared" si="5"/>
        <v>ok</v>
      </c>
      <c r="L150" s="197" t="s">
        <v>50</v>
      </c>
    </row>
    <row r="151" spans="1:12" s="195" customFormat="1" ht="12.75">
      <c r="A151" s="192">
        <v>38864</v>
      </c>
      <c r="B151" s="340">
        <v>1883.5791200000001</v>
      </c>
      <c r="C151" s="341">
        <v>7027.6089999999995</v>
      </c>
      <c r="D151" s="429">
        <v>1000</v>
      </c>
      <c r="E151" s="184">
        <v>50</v>
      </c>
      <c r="F151" s="184">
        <f t="shared" si="4"/>
        <v>50</v>
      </c>
      <c r="G151" s="341">
        <v>1496</v>
      </c>
      <c r="H151" s="334" t="s">
        <v>54</v>
      </c>
      <c r="I151" s="339" t="s">
        <v>54</v>
      </c>
      <c r="J151" s="198" t="str">
        <f t="shared" si="5"/>
        <v>ok</v>
      </c>
      <c r="L151" s="197" t="s">
        <v>50</v>
      </c>
    </row>
    <row r="152" spans="1:12" s="195" customFormat="1" ht="12.75">
      <c r="A152" s="192">
        <v>38865</v>
      </c>
      <c r="B152" s="340">
        <v>1658.7193</v>
      </c>
      <c r="C152" s="341">
        <v>7052.7489999999998</v>
      </c>
      <c r="D152" s="429">
        <v>1000</v>
      </c>
      <c r="E152" s="184">
        <v>50</v>
      </c>
      <c r="F152" s="184">
        <f t="shared" si="4"/>
        <v>50</v>
      </c>
      <c r="G152" s="341">
        <v>1476</v>
      </c>
      <c r="H152" s="334" t="s">
        <v>54</v>
      </c>
      <c r="I152" s="339" t="s">
        <v>54</v>
      </c>
      <c r="J152" s="198" t="str">
        <f t="shared" si="5"/>
        <v>ok</v>
      </c>
      <c r="L152" s="197" t="s">
        <v>50</v>
      </c>
    </row>
    <row r="153" spans="1:12" s="195" customFormat="1" ht="12.75">
      <c r="A153" s="192">
        <v>38866</v>
      </c>
      <c r="B153" s="340">
        <v>1541.2476899999999</v>
      </c>
      <c r="C153" s="341">
        <v>7052.7889999999998</v>
      </c>
      <c r="D153" s="429">
        <v>1000</v>
      </c>
      <c r="E153" s="184">
        <v>50</v>
      </c>
      <c r="F153" s="184">
        <f t="shared" si="4"/>
        <v>50</v>
      </c>
      <c r="G153" s="341">
        <v>1476</v>
      </c>
      <c r="H153" s="334" t="s">
        <v>54</v>
      </c>
      <c r="I153" s="339" t="s">
        <v>54</v>
      </c>
      <c r="J153" s="198" t="str">
        <f t="shared" si="5"/>
        <v>ok</v>
      </c>
      <c r="L153" s="197" t="s">
        <v>50</v>
      </c>
    </row>
    <row r="154" spans="1:12" s="195" customFormat="1" ht="12.75">
      <c r="A154" s="192">
        <v>38867</v>
      </c>
      <c r="B154" s="340">
        <v>1519.06421</v>
      </c>
      <c r="C154" s="341">
        <v>7039.3009999999995</v>
      </c>
      <c r="D154" s="429">
        <v>1000</v>
      </c>
      <c r="E154" s="184">
        <v>50</v>
      </c>
      <c r="F154" s="184">
        <f t="shared" si="4"/>
        <v>50</v>
      </c>
      <c r="G154" s="341">
        <v>1476</v>
      </c>
      <c r="H154" s="334" t="s">
        <v>54</v>
      </c>
      <c r="I154" s="339" t="s">
        <v>54</v>
      </c>
      <c r="J154" s="198" t="str">
        <f t="shared" si="5"/>
        <v>ok</v>
      </c>
      <c r="L154" s="197" t="s">
        <v>50</v>
      </c>
    </row>
    <row r="155" spans="1:12" s="195" customFormat="1" ht="12.75">
      <c r="A155" s="192">
        <v>38868</v>
      </c>
      <c r="B155" s="340">
        <v>1478.2264399999999</v>
      </c>
      <c r="C155" s="341">
        <v>6551.7430000000004</v>
      </c>
      <c r="D155" s="429">
        <v>1000</v>
      </c>
      <c r="E155" s="184">
        <v>50</v>
      </c>
      <c r="F155" s="184">
        <f t="shared" si="4"/>
        <v>50</v>
      </c>
      <c r="G155" s="341">
        <v>1476</v>
      </c>
      <c r="H155" s="334" t="s">
        <v>54</v>
      </c>
      <c r="I155" s="339" t="s">
        <v>54</v>
      </c>
      <c r="J155" s="198" t="str">
        <f t="shared" si="5"/>
        <v>ok</v>
      </c>
      <c r="L155" s="197" t="s">
        <v>50</v>
      </c>
    </row>
    <row r="156" spans="1:12" s="195" customFormat="1" ht="12.75">
      <c r="A156" s="192">
        <v>38869</v>
      </c>
      <c r="B156" s="340">
        <v>1409.65932</v>
      </c>
      <c r="C156" s="341">
        <v>6045.924</v>
      </c>
      <c r="D156" s="429">
        <v>1000</v>
      </c>
      <c r="E156" s="184">
        <v>50</v>
      </c>
      <c r="F156" s="184">
        <f t="shared" si="4"/>
        <v>50</v>
      </c>
      <c r="G156" s="341">
        <v>4447</v>
      </c>
      <c r="H156" s="334" t="s">
        <v>54</v>
      </c>
      <c r="I156" s="339" t="s">
        <v>54</v>
      </c>
      <c r="J156" s="198" t="str">
        <f t="shared" si="5"/>
        <v>ok</v>
      </c>
      <c r="L156" s="197" t="s">
        <v>50</v>
      </c>
    </row>
    <row r="157" spans="1:12" s="195" customFormat="1" ht="12.75">
      <c r="A157" s="192">
        <v>38870</v>
      </c>
      <c r="B157" s="340">
        <v>1376.3841</v>
      </c>
      <c r="C157" s="341">
        <v>6046.78</v>
      </c>
      <c r="D157" s="429">
        <v>1000</v>
      </c>
      <c r="E157" s="184">
        <v>50</v>
      </c>
      <c r="F157" s="184">
        <f t="shared" si="4"/>
        <v>50</v>
      </c>
      <c r="G157" s="341">
        <v>5562</v>
      </c>
      <c r="H157" s="334" t="s">
        <v>54</v>
      </c>
      <c r="I157" s="339" t="s">
        <v>54</v>
      </c>
      <c r="J157" s="198" t="str">
        <f t="shared" si="5"/>
        <v>ok</v>
      </c>
      <c r="L157" s="197" t="s">
        <v>50</v>
      </c>
    </row>
    <row r="158" spans="1:12" s="195" customFormat="1" ht="12.75">
      <c r="A158" s="192">
        <v>38871</v>
      </c>
      <c r="B158" s="340">
        <v>1360.2506599999999</v>
      </c>
      <c r="C158" s="341">
        <v>6050.38</v>
      </c>
      <c r="D158" s="429">
        <v>1000</v>
      </c>
      <c r="E158" s="184">
        <v>50</v>
      </c>
      <c r="F158" s="184">
        <f t="shared" si="4"/>
        <v>50</v>
      </c>
      <c r="G158" s="341">
        <v>5562</v>
      </c>
      <c r="H158" s="334" t="s">
        <v>54</v>
      </c>
      <c r="I158" s="339" t="s">
        <v>54</v>
      </c>
      <c r="J158" s="198" t="str">
        <f t="shared" si="5"/>
        <v>ok</v>
      </c>
      <c r="L158" s="197" t="s">
        <v>50</v>
      </c>
    </row>
    <row r="159" spans="1:12" s="195" customFormat="1" ht="12.75">
      <c r="A159" s="192">
        <v>38872</v>
      </c>
      <c r="B159" s="340">
        <v>1360.2506599999999</v>
      </c>
      <c r="C159" s="341">
        <v>6044.36</v>
      </c>
      <c r="D159" s="429">
        <v>1000</v>
      </c>
      <c r="E159" s="184">
        <v>50</v>
      </c>
      <c r="F159" s="184">
        <f t="shared" si="4"/>
        <v>50</v>
      </c>
      <c r="G159" s="341">
        <v>5937</v>
      </c>
      <c r="H159" s="334" t="s">
        <v>54</v>
      </c>
      <c r="I159" s="339" t="s">
        <v>54</v>
      </c>
      <c r="J159" s="198" t="str">
        <f t="shared" si="5"/>
        <v>ok</v>
      </c>
      <c r="L159" s="197" t="s">
        <v>50</v>
      </c>
    </row>
    <row r="160" spans="1:12" s="195" customFormat="1" ht="12.75">
      <c r="A160" s="192">
        <v>38873</v>
      </c>
      <c r="B160" s="340">
        <v>1380.4174600000001</v>
      </c>
      <c r="C160" s="341">
        <v>6046.06</v>
      </c>
      <c r="D160" s="429">
        <v>1000</v>
      </c>
      <c r="E160" s="184">
        <v>50</v>
      </c>
      <c r="F160" s="184">
        <f t="shared" si="4"/>
        <v>50</v>
      </c>
      <c r="G160" s="341">
        <v>5936</v>
      </c>
      <c r="H160" s="334" t="s">
        <v>54</v>
      </c>
      <c r="I160" s="339" t="s">
        <v>54</v>
      </c>
      <c r="J160" s="198" t="str">
        <f t="shared" si="5"/>
        <v>ok</v>
      </c>
      <c r="L160" s="197" t="s">
        <v>50</v>
      </c>
    </row>
    <row r="161" spans="1:12" s="195" customFormat="1" ht="12.75">
      <c r="A161" s="192">
        <v>38874</v>
      </c>
      <c r="B161" s="340">
        <v>1354.70479</v>
      </c>
      <c r="C161" s="341">
        <v>6049.7665408764169</v>
      </c>
      <c r="D161" s="429">
        <v>1000</v>
      </c>
      <c r="E161" s="184">
        <v>50</v>
      </c>
      <c r="F161" s="184">
        <f t="shared" si="4"/>
        <v>50</v>
      </c>
      <c r="G161" s="341">
        <v>5937</v>
      </c>
      <c r="H161" s="334" t="s">
        <v>54</v>
      </c>
      <c r="I161" s="339" t="s">
        <v>54</v>
      </c>
      <c r="J161" s="198" t="str">
        <f t="shared" si="5"/>
        <v>ok</v>
      </c>
      <c r="L161" s="197" t="s">
        <v>50</v>
      </c>
    </row>
    <row r="162" spans="1:12" s="195" customFormat="1" ht="12.75">
      <c r="A162" s="192">
        <v>38875</v>
      </c>
      <c r="B162" s="340">
        <v>1348.6547499999999</v>
      </c>
      <c r="C162" s="341">
        <v>6053.7666387774761</v>
      </c>
      <c r="D162" s="429">
        <v>1000</v>
      </c>
      <c r="E162" s="184">
        <v>50</v>
      </c>
      <c r="F162" s="184">
        <f t="shared" si="4"/>
        <v>50</v>
      </c>
      <c r="G162" s="341">
        <v>5937</v>
      </c>
      <c r="H162" s="334" t="s">
        <v>54</v>
      </c>
      <c r="I162" s="339" t="s">
        <v>54</v>
      </c>
      <c r="J162" s="198" t="str">
        <f t="shared" si="5"/>
        <v>ok</v>
      </c>
      <c r="L162" s="197" t="s">
        <v>50</v>
      </c>
    </row>
    <row r="163" spans="1:12" s="195" customFormat="1" ht="12.75">
      <c r="A163" s="192">
        <v>38876</v>
      </c>
      <c r="B163" s="340">
        <v>1398.06341</v>
      </c>
      <c r="C163" s="341">
        <v>6997.7079105560624</v>
      </c>
      <c r="D163" s="429">
        <v>1000</v>
      </c>
      <c r="E163" s="184">
        <v>50</v>
      </c>
      <c r="F163" s="184">
        <f t="shared" si="4"/>
        <v>50</v>
      </c>
      <c r="G163" s="341">
        <v>5936</v>
      </c>
      <c r="H163" s="334" t="s">
        <v>54</v>
      </c>
      <c r="I163" s="339" t="s">
        <v>54</v>
      </c>
      <c r="J163" s="198" t="str">
        <f t="shared" si="5"/>
        <v>ok</v>
      </c>
      <c r="L163" s="197" t="s">
        <v>50</v>
      </c>
    </row>
    <row r="164" spans="1:12" s="195" customFormat="1" ht="12.75">
      <c r="A164" s="192">
        <v>38877</v>
      </c>
      <c r="B164" s="340">
        <v>1508.98081</v>
      </c>
      <c r="C164" s="341">
        <v>8049.1510396538379</v>
      </c>
      <c r="D164" s="429">
        <v>1000</v>
      </c>
      <c r="E164" s="184">
        <v>50</v>
      </c>
      <c r="F164" s="184">
        <f t="shared" si="4"/>
        <v>50</v>
      </c>
      <c r="G164" s="341">
        <v>5932</v>
      </c>
      <c r="H164" s="334" t="s">
        <v>54</v>
      </c>
      <c r="I164" s="339" t="s">
        <v>54</v>
      </c>
      <c r="J164" s="198" t="str">
        <f t="shared" si="5"/>
        <v>ok</v>
      </c>
      <c r="L164" s="197" t="s">
        <v>50</v>
      </c>
    </row>
    <row r="165" spans="1:12" s="195" customFormat="1" ht="12.75">
      <c r="A165" s="192">
        <v>38878</v>
      </c>
      <c r="B165" s="340">
        <v>1662.7526600000001</v>
      </c>
      <c r="C165" s="341">
        <v>8541.5743867117508</v>
      </c>
      <c r="D165" s="429">
        <v>1000</v>
      </c>
      <c r="E165" s="184">
        <v>50</v>
      </c>
      <c r="F165" s="184">
        <f t="shared" si="4"/>
        <v>50</v>
      </c>
      <c r="G165" s="341">
        <v>5936</v>
      </c>
      <c r="H165" s="334" t="s">
        <v>54</v>
      </c>
      <c r="I165" s="339" t="s">
        <v>54</v>
      </c>
      <c r="J165" s="198" t="str">
        <f t="shared" si="5"/>
        <v>ok</v>
      </c>
      <c r="L165" s="197" t="s">
        <v>50</v>
      </c>
    </row>
    <row r="166" spans="1:12" s="195" customFormat="1" ht="12.75">
      <c r="A166" s="192">
        <v>38879</v>
      </c>
      <c r="B166" s="340">
        <v>1828.12042</v>
      </c>
      <c r="C166" s="341">
        <v>9052.0866565971246</v>
      </c>
      <c r="D166" s="429">
        <v>1000</v>
      </c>
      <c r="E166" s="184">
        <v>50</v>
      </c>
      <c r="F166" s="184">
        <f t="shared" si="4"/>
        <v>50</v>
      </c>
      <c r="G166" s="341">
        <v>5859</v>
      </c>
      <c r="H166" s="334" t="s">
        <v>54</v>
      </c>
      <c r="I166" s="339" t="s">
        <v>54</v>
      </c>
      <c r="J166" s="198" t="str">
        <f t="shared" si="5"/>
        <v>ok</v>
      </c>
      <c r="L166" s="197" t="s">
        <v>50</v>
      </c>
    </row>
    <row r="167" spans="1:12" s="195" customFormat="1" ht="12.75">
      <c r="A167" s="192">
        <v>38880</v>
      </c>
      <c r="B167" s="340">
        <v>1898.7042200000001</v>
      </c>
      <c r="C167" s="341">
        <v>9054.4816409904815</v>
      </c>
      <c r="D167" s="429">
        <v>1000</v>
      </c>
      <c r="E167" s="184">
        <v>50</v>
      </c>
      <c r="F167" s="184">
        <f t="shared" si="4"/>
        <v>50</v>
      </c>
      <c r="G167" s="341">
        <v>4987</v>
      </c>
      <c r="H167" s="334" t="s">
        <v>54</v>
      </c>
      <c r="I167" s="339" t="s">
        <v>54</v>
      </c>
      <c r="J167" s="198" t="str">
        <f t="shared" si="5"/>
        <v>ok</v>
      </c>
      <c r="L167" s="197" t="s">
        <v>50</v>
      </c>
    </row>
    <row r="168" spans="1:12" ht="12.75">
      <c r="A168" s="183">
        <v>38881</v>
      </c>
      <c r="B168" s="331">
        <v>2031.8051</v>
      </c>
      <c r="C168" s="341">
        <v>9051.3926411571356</v>
      </c>
      <c r="D168" s="429">
        <v>1000</v>
      </c>
      <c r="E168" s="184">
        <v>50</v>
      </c>
      <c r="F168" s="184">
        <f t="shared" si="4"/>
        <v>50</v>
      </c>
      <c r="G168" s="341">
        <v>6662</v>
      </c>
      <c r="H168" s="334" t="s">
        <v>54</v>
      </c>
      <c r="I168" s="339" t="s">
        <v>54</v>
      </c>
      <c r="J168" s="188" t="str">
        <f t="shared" si="5"/>
        <v>ok</v>
      </c>
      <c r="L168" s="197" t="s">
        <v>50</v>
      </c>
    </row>
    <row r="169" spans="1:12" ht="12.75">
      <c r="A169" s="183">
        <v>38882</v>
      </c>
      <c r="B169" s="331">
        <v>2314.6444700000002</v>
      </c>
      <c r="C169" s="341">
        <v>10743.785879999999</v>
      </c>
      <c r="D169" s="429">
        <v>1000</v>
      </c>
      <c r="E169" s="184">
        <v>50</v>
      </c>
      <c r="F169" s="184">
        <f t="shared" si="4"/>
        <v>50</v>
      </c>
      <c r="G169" s="341">
        <v>6384</v>
      </c>
      <c r="H169" s="334" t="s">
        <v>54</v>
      </c>
      <c r="I169" s="339" t="s">
        <v>54</v>
      </c>
      <c r="J169" s="188" t="str">
        <f t="shared" si="5"/>
        <v>ok</v>
      </c>
      <c r="L169" s="197" t="s">
        <v>50</v>
      </c>
    </row>
    <row r="170" spans="1:12" ht="12.75">
      <c r="A170" s="183">
        <v>38883</v>
      </c>
      <c r="B170" s="331">
        <v>2568.2419800000002</v>
      </c>
      <c r="C170" s="341">
        <v>11048.416540000002</v>
      </c>
      <c r="D170" s="429">
        <v>1000</v>
      </c>
      <c r="E170" s="184">
        <v>50</v>
      </c>
      <c r="F170" s="184">
        <f t="shared" si="4"/>
        <v>50</v>
      </c>
      <c r="G170" s="341">
        <v>6191</v>
      </c>
      <c r="H170" s="334" t="s">
        <v>54</v>
      </c>
      <c r="I170" s="339" t="s">
        <v>54</v>
      </c>
      <c r="J170" s="188" t="str">
        <f t="shared" si="5"/>
        <v>ok</v>
      </c>
      <c r="L170" s="197" t="s">
        <v>50</v>
      </c>
    </row>
    <row r="171" spans="1:12" ht="12.75">
      <c r="A171" s="183">
        <v>38884</v>
      </c>
      <c r="B171" s="331">
        <v>2715.4596200000001</v>
      </c>
      <c r="C171" s="341">
        <v>11044.872284635447</v>
      </c>
      <c r="D171" s="429">
        <v>1000</v>
      </c>
      <c r="E171" s="184">
        <v>50</v>
      </c>
      <c r="F171" s="184">
        <f t="shared" si="4"/>
        <v>50</v>
      </c>
      <c r="G171" s="341">
        <v>6663</v>
      </c>
      <c r="H171" s="334" t="s">
        <v>54</v>
      </c>
      <c r="I171" s="339" t="s">
        <v>49</v>
      </c>
      <c r="J171" s="188" t="str">
        <f t="shared" si="5"/>
        <v>ok</v>
      </c>
      <c r="L171" s="197" t="s">
        <v>56</v>
      </c>
    </row>
    <row r="172" spans="1:12" ht="12.75">
      <c r="A172" s="183">
        <v>38885</v>
      </c>
      <c r="B172" s="331">
        <v>2883.8524000000002</v>
      </c>
      <c r="C172" s="341">
        <v>10635.423000000001</v>
      </c>
      <c r="D172" s="429">
        <v>1000</v>
      </c>
      <c r="E172" s="184">
        <v>50</v>
      </c>
      <c r="F172" s="184">
        <f t="shared" si="4"/>
        <v>50</v>
      </c>
      <c r="G172" s="341">
        <v>6663</v>
      </c>
      <c r="H172" s="334" t="s">
        <v>54</v>
      </c>
      <c r="I172" s="339" t="s">
        <v>49</v>
      </c>
      <c r="J172" s="188" t="str">
        <f t="shared" si="5"/>
        <v>ok</v>
      </c>
      <c r="L172" s="197" t="s">
        <v>56</v>
      </c>
    </row>
    <row r="173" spans="1:12" ht="12.75">
      <c r="A173" s="183">
        <v>38886</v>
      </c>
      <c r="B173" s="331">
        <v>3092.5787799999998</v>
      </c>
      <c r="C173" s="341">
        <v>10565.583900000001</v>
      </c>
      <c r="D173" s="429">
        <v>1000</v>
      </c>
      <c r="E173" s="184">
        <v>50</v>
      </c>
      <c r="F173" s="184">
        <f t="shared" si="4"/>
        <v>50</v>
      </c>
      <c r="G173" s="341">
        <v>6663</v>
      </c>
      <c r="H173" s="334" t="s">
        <v>54</v>
      </c>
      <c r="I173" s="339" t="s">
        <v>49</v>
      </c>
      <c r="J173" s="188" t="str">
        <f t="shared" si="5"/>
        <v>ok</v>
      </c>
      <c r="L173" s="197" t="s">
        <v>56</v>
      </c>
    </row>
    <row r="174" spans="1:12" s="195" customFormat="1" ht="12.75">
      <c r="A174" s="192">
        <v>38887</v>
      </c>
      <c r="B174" s="340">
        <v>3151.0625</v>
      </c>
      <c r="C174" s="341">
        <v>10557.214899999999</v>
      </c>
      <c r="D174" s="429">
        <v>1000</v>
      </c>
      <c r="E174" s="184">
        <v>50</v>
      </c>
      <c r="F174" s="184">
        <f t="shared" si="4"/>
        <v>50</v>
      </c>
      <c r="G174" s="341">
        <v>6662</v>
      </c>
      <c r="H174" s="334" t="s">
        <v>54</v>
      </c>
      <c r="I174" s="339" t="s">
        <v>49</v>
      </c>
      <c r="J174" s="198" t="str">
        <f t="shared" si="5"/>
        <v>ok</v>
      </c>
      <c r="L174" s="197" t="s">
        <v>56</v>
      </c>
    </row>
    <row r="175" spans="1:12" s="195" customFormat="1" ht="12.75">
      <c r="A175" s="192">
        <v>38888</v>
      </c>
      <c r="B175" s="340">
        <v>3161.1459</v>
      </c>
      <c r="C175" s="341">
        <v>9179.0189000000009</v>
      </c>
      <c r="D175" s="429">
        <v>1000</v>
      </c>
      <c r="E175" s="184">
        <v>50</v>
      </c>
      <c r="F175" s="184">
        <f t="shared" si="4"/>
        <v>50</v>
      </c>
      <c r="G175" s="341">
        <v>6957</v>
      </c>
      <c r="H175" s="334" t="s">
        <v>54</v>
      </c>
      <c r="I175" s="339" t="s">
        <v>49</v>
      </c>
      <c r="J175" s="198" t="str">
        <f t="shared" si="5"/>
        <v>ok</v>
      </c>
      <c r="L175" s="197" t="s">
        <v>56</v>
      </c>
    </row>
    <row r="176" spans="1:12" s="195" customFormat="1" ht="12.75">
      <c r="A176" s="192">
        <v>38889</v>
      </c>
      <c r="B176" s="340">
        <v>3721.7829400000001</v>
      </c>
      <c r="C176" s="341">
        <v>7803.5914233881886</v>
      </c>
      <c r="D176" s="429">
        <v>1000</v>
      </c>
      <c r="E176" s="184">
        <v>50</v>
      </c>
      <c r="F176" s="184">
        <f t="shared" si="4"/>
        <v>50</v>
      </c>
      <c r="G176" s="341">
        <v>6691</v>
      </c>
      <c r="H176" s="334" t="s">
        <v>54</v>
      </c>
      <c r="I176" s="339" t="s">
        <v>49</v>
      </c>
      <c r="J176" s="198" t="str">
        <f t="shared" si="5"/>
        <v>ok</v>
      </c>
      <c r="L176" s="197" t="s">
        <v>56</v>
      </c>
    </row>
    <row r="177" spans="1:12" s="195" customFormat="1" ht="12.75">
      <c r="A177" s="192">
        <v>38890</v>
      </c>
      <c r="B177" s="340">
        <v>3750.0164600000003</v>
      </c>
      <c r="C177" s="341">
        <v>6257.1770467818606</v>
      </c>
      <c r="D177" s="429">
        <v>1000</v>
      </c>
      <c r="E177" s="184">
        <v>50</v>
      </c>
      <c r="F177" s="184">
        <f t="shared" si="4"/>
        <v>50</v>
      </c>
      <c r="G177" s="341">
        <v>6473</v>
      </c>
      <c r="H177" s="334" t="s">
        <v>54</v>
      </c>
      <c r="I177" s="339" t="s">
        <v>49</v>
      </c>
      <c r="J177" s="198" t="str">
        <f t="shared" si="5"/>
        <v>ok</v>
      </c>
      <c r="L177" s="197" t="s">
        <v>56</v>
      </c>
    </row>
    <row r="178" spans="1:12" s="195" customFormat="1" ht="12.75">
      <c r="A178" s="192">
        <v>38891</v>
      </c>
      <c r="B178" s="340">
        <v>3031.0700400000001</v>
      </c>
      <c r="C178" s="341">
        <v>6075.6473617553711</v>
      </c>
      <c r="D178" s="429">
        <v>1000</v>
      </c>
      <c r="E178" s="184">
        <v>50</v>
      </c>
      <c r="F178" s="184">
        <f t="shared" si="4"/>
        <v>50</v>
      </c>
      <c r="G178" s="341">
        <v>6569</v>
      </c>
      <c r="H178" s="334" t="s">
        <v>54</v>
      </c>
      <c r="I178" s="339" t="s">
        <v>49</v>
      </c>
      <c r="J178" s="198" t="str">
        <f t="shared" si="5"/>
        <v>ok</v>
      </c>
      <c r="L178" s="197" t="s">
        <v>56</v>
      </c>
    </row>
    <row r="179" spans="1:12" s="195" customFormat="1" ht="12.75">
      <c r="A179" s="192">
        <v>38892</v>
      </c>
      <c r="B179" s="340">
        <v>3009.8949000000002</v>
      </c>
      <c r="C179" s="341">
        <v>8517.5378197849059</v>
      </c>
      <c r="D179" s="429">
        <v>1000</v>
      </c>
      <c r="E179" s="184">
        <v>50</v>
      </c>
      <c r="F179" s="184">
        <f t="shared" si="4"/>
        <v>50</v>
      </c>
      <c r="G179" s="341">
        <v>6639</v>
      </c>
      <c r="H179" s="334" t="s">
        <v>54</v>
      </c>
      <c r="I179" s="339" t="s">
        <v>49</v>
      </c>
      <c r="J179" s="198" t="str">
        <f t="shared" si="5"/>
        <v>ok</v>
      </c>
      <c r="L179" s="197" t="s">
        <v>56</v>
      </c>
    </row>
    <row r="180" spans="1:12" s="195" customFormat="1" ht="12.75">
      <c r="A180" s="192">
        <v>38893</v>
      </c>
      <c r="B180" s="340">
        <v>3041.6576100000002</v>
      </c>
      <c r="C180" s="341">
        <v>9982.8442133092267</v>
      </c>
      <c r="D180" s="429">
        <v>1000</v>
      </c>
      <c r="E180" s="184">
        <v>50</v>
      </c>
      <c r="F180" s="184">
        <f t="shared" si="4"/>
        <v>50</v>
      </c>
      <c r="G180" s="341">
        <v>6423</v>
      </c>
      <c r="H180" s="334" t="s">
        <v>54</v>
      </c>
      <c r="I180" s="339" t="s">
        <v>49</v>
      </c>
      <c r="J180" s="198" t="str">
        <f t="shared" si="5"/>
        <v>ok</v>
      </c>
      <c r="L180" s="197" t="s">
        <v>56</v>
      </c>
    </row>
    <row r="181" spans="1:12" s="195" customFormat="1" ht="12.75">
      <c r="A181" s="192">
        <v>38894</v>
      </c>
      <c r="B181" s="340">
        <v>3033.5908899999999</v>
      </c>
      <c r="C181" s="341">
        <v>10022.488800534045</v>
      </c>
      <c r="D181" s="429">
        <v>1000</v>
      </c>
      <c r="E181" s="184">
        <v>50</v>
      </c>
      <c r="F181" s="184">
        <f t="shared" si="4"/>
        <v>50</v>
      </c>
      <c r="G181" s="341">
        <v>6564</v>
      </c>
      <c r="H181" s="334" t="s">
        <v>54</v>
      </c>
      <c r="I181" s="339" t="s">
        <v>49</v>
      </c>
      <c r="J181" s="198" t="str">
        <f t="shared" si="5"/>
        <v>ok</v>
      </c>
      <c r="L181" s="197" t="s">
        <v>56</v>
      </c>
    </row>
    <row r="182" spans="1:12" ht="12.75">
      <c r="A182" s="183">
        <v>38895</v>
      </c>
      <c r="B182" s="331">
        <v>3022.4991500000001</v>
      </c>
      <c r="C182" s="341">
        <v>10068.843779228537</v>
      </c>
      <c r="D182" s="429">
        <v>1000</v>
      </c>
      <c r="E182" s="184">
        <v>50</v>
      </c>
      <c r="F182" s="184">
        <f t="shared" si="4"/>
        <v>50</v>
      </c>
      <c r="G182" s="341">
        <v>6460</v>
      </c>
      <c r="H182" s="334" t="s">
        <v>54</v>
      </c>
      <c r="I182" s="339" t="s">
        <v>49</v>
      </c>
      <c r="J182" s="188" t="str">
        <f t="shared" si="5"/>
        <v>ok</v>
      </c>
      <c r="L182" s="197" t="s">
        <v>56</v>
      </c>
    </row>
    <row r="183" spans="1:12" ht="12.75">
      <c r="A183" s="183">
        <v>38896</v>
      </c>
      <c r="B183" s="331">
        <v>3007.3740499999999</v>
      </c>
      <c r="C183" s="341">
        <v>10053.092310887268</v>
      </c>
      <c r="D183" s="429">
        <v>1000</v>
      </c>
      <c r="E183" s="184">
        <v>50</v>
      </c>
      <c r="F183" s="184">
        <f t="shared" si="4"/>
        <v>50</v>
      </c>
      <c r="G183" s="341">
        <v>6409</v>
      </c>
      <c r="H183" s="334" t="s">
        <v>54</v>
      </c>
      <c r="I183" s="339" t="s">
        <v>49</v>
      </c>
      <c r="J183" s="188" t="str">
        <f t="shared" si="5"/>
        <v>ok</v>
      </c>
      <c r="L183" s="197" t="s">
        <v>56</v>
      </c>
    </row>
    <row r="184" spans="1:12" ht="12.75">
      <c r="A184" s="183">
        <v>38897</v>
      </c>
      <c r="B184" s="331">
        <v>2895.9524799999999</v>
      </c>
      <c r="C184" s="341">
        <v>9266.1509148476216</v>
      </c>
      <c r="D184" s="429">
        <v>1000</v>
      </c>
      <c r="E184" s="184">
        <v>50</v>
      </c>
      <c r="F184" s="184">
        <f t="shared" si="4"/>
        <v>50</v>
      </c>
      <c r="G184" s="341">
        <v>6691</v>
      </c>
      <c r="H184" s="334" t="s">
        <v>54</v>
      </c>
      <c r="I184" s="339" t="s">
        <v>49</v>
      </c>
      <c r="J184" s="188" t="str">
        <f t="shared" si="5"/>
        <v>ok</v>
      </c>
      <c r="L184" s="197" t="s">
        <v>56</v>
      </c>
    </row>
    <row r="185" spans="1:12" s="203" customFormat="1" ht="12.75">
      <c r="A185" s="183">
        <v>38898</v>
      </c>
      <c r="B185" s="343">
        <v>2662.5217699999998</v>
      </c>
      <c r="C185" s="341">
        <v>7178.061276031136</v>
      </c>
      <c r="D185" s="429">
        <v>1000</v>
      </c>
      <c r="E185" s="184">
        <v>50</v>
      </c>
      <c r="F185" s="184">
        <f t="shared" si="4"/>
        <v>50</v>
      </c>
      <c r="G185" s="341">
        <v>6691</v>
      </c>
      <c r="H185" s="334" t="s">
        <v>54</v>
      </c>
      <c r="I185" s="339" t="s">
        <v>49</v>
      </c>
      <c r="J185" s="345" t="str">
        <f t="shared" si="5"/>
        <v>ok</v>
      </c>
      <c r="L185" s="197" t="s">
        <v>56</v>
      </c>
    </row>
    <row r="186" spans="1:12" ht="12.75">
      <c r="A186" s="183">
        <v>38899</v>
      </c>
      <c r="B186" s="331">
        <v>2452.2828800000002</v>
      </c>
      <c r="C186" s="341">
        <v>4585.4415116999999</v>
      </c>
      <c r="D186" s="429">
        <v>1000</v>
      </c>
      <c r="E186" s="184">
        <v>50</v>
      </c>
      <c r="F186" s="184">
        <f t="shared" si="4"/>
        <v>50</v>
      </c>
      <c r="G186" s="341">
        <v>6926</v>
      </c>
      <c r="H186" s="334" t="s">
        <v>54</v>
      </c>
      <c r="I186" s="339" t="s">
        <v>49</v>
      </c>
      <c r="J186" s="188" t="str">
        <f t="shared" si="5"/>
        <v>ok</v>
      </c>
    </row>
    <row r="187" spans="1:12" ht="12.75">
      <c r="A187" s="183">
        <v>38900</v>
      </c>
      <c r="B187" s="331">
        <v>2394.3033300000002</v>
      </c>
      <c r="C187" s="341">
        <v>4055.4828091999998</v>
      </c>
      <c r="D187" s="429">
        <v>1000</v>
      </c>
      <c r="E187" s="184">
        <v>50</v>
      </c>
      <c r="F187" s="184">
        <f t="shared" si="4"/>
        <v>50</v>
      </c>
      <c r="G187" s="341">
        <v>7066</v>
      </c>
      <c r="H187" s="334" t="s">
        <v>54</v>
      </c>
      <c r="I187" s="339" t="s">
        <v>49</v>
      </c>
      <c r="J187" s="188" t="str">
        <f t="shared" si="5"/>
        <v>ok</v>
      </c>
    </row>
    <row r="188" spans="1:12" ht="12.75">
      <c r="A188" s="183">
        <v>38901</v>
      </c>
      <c r="B188" s="331">
        <v>2446.2328400000001</v>
      </c>
      <c r="C188" s="341">
        <v>4057.3555522000001</v>
      </c>
      <c r="D188" s="429">
        <v>1000</v>
      </c>
      <c r="E188" s="184">
        <v>50</v>
      </c>
      <c r="F188" s="184">
        <f t="shared" si="4"/>
        <v>50</v>
      </c>
      <c r="G188" s="341">
        <v>7066</v>
      </c>
      <c r="H188" s="334" t="s">
        <v>54</v>
      </c>
      <c r="I188" s="339" t="s">
        <v>49</v>
      </c>
      <c r="J188" s="188" t="str">
        <f t="shared" si="5"/>
        <v>ok</v>
      </c>
    </row>
    <row r="189" spans="1:12" ht="12.75">
      <c r="A189" s="183">
        <v>38902</v>
      </c>
      <c r="B189" s="331">
        <v>2491.1039700000001</v>
      </c>
      <c r="C189" s="341">
        <v>4055.1337558000005</v>
      </c>
      <c r="D189" s="429">
        <v>1000</v>
      </c>
      <c r="E189" s="184">
        <v>50</v>
      </c>
      <c r="F189" s="184">
        <f t="shared" si="4"/>
        <v>50</v>
      </c>
      <c r="G189" s="341">
        <v>7066</v>
      </c>
      <c r="H189" s="334" t="s">
        <v>54</v>
      </c>
      <c r="I189" s="339" t="s">
        <v>49</v>
      </c>
      <c r="J189" s="188" t="str">
        <f t="shared" si="5"/>
        <v>ok</v>
      </c>
    </row>
    <row r="190" spans="1:12" ht="12.75">
      <c r="A190" s="183">
        <v>38903</v>
      </c>
      <c r="B190" s="331">
        <v>2564.2086199999999</v>
      </c>
      <c r="C190" s="341">
        <v>4053.2838000000002</v>
      </c>
      <c r="D190" s="429">
        <v>1000</v>
      </c>
      <c r="E190" s="184">
        <v>50</v>
      </c>
      <c r="F190" s="184">
        <f t="shared" si="4"/>
        <v>50</v>
      </c>
      <c r="G190" s="341">
        <v>7066</v>
      </c>
      <c r="H190" s="334" t="s">
        <v>54</v>
      </c>
      <c r="I190" s="339" t="s">
        <v>49</v>
      </c>
      <c r="J190" s="188" t="str">
        <f t="shared" si="5"/>
        <v>ok</v>
      </c>
    </row>
    <row r="191" spans="1:12" ht="12.75">
      <c r="A191" s="183">
        <v>38904</v>
      </c>
      <c r="B191" s="331">
        <v>2677.1426999999999</v>
      </c>
      <c r="C191" s="341">
        <v>3810.5116499999999</v>
      </c>
      <c r="D191" s="429">
        <v>1000</v>
      </c>
      <c r="E191" s="184">
        <v>50</v>
      </c>
      <c r="F191" s="184">
        <f t="shared" si="4"/>
        <v>50</v>
      </c>
      <c r="G191" s="341">
        <v>7032</v>
      </c>
      <c r="H191" s="334" t="s">
        <v>54</v>
      </c>
      <c r="I191" s="339" t="s">
        <v>49</v>
      </c>
      <c r="J191" s="188" t="str">
        <f t="shared" si="5"/>
        <v>ok</v>
      </c>
    </row>
    <row r="192" spans="1:12" ht="12.75">
      <c r="A192" s="183">
        <v>38905</v>
      </c>
      <c r="B192" s="331">
        <v>2823.3519999999999</v>
      </c>
      <c r="C192" s="341">
        <v>3580.8156999999997</v>
      </c>
      <c r="D192" s="429">
        <v>1000</v>
      </c>
      <c r="E192" s="184">
        <v>50</v>
      </c>
      <c r="F192" s="184">
        <f t="shared" ref="F192:F255" si="6">IF(D192+E192&gt;C192,C192-D192,E192)</f>
        <v>50</v>
      </c>
      <c r="G192" s="341">
        <v>7066</v>
      </c>
      <c r="H192" s="334" t="s">
        <v>54</v>
      </c>
      <c r="I192" s="339" t="s">
        <v>49</v>
      </c>
      <c r="J192" s="188" t="str">
        <f t="shared" si="5"/>
        <v>ok</v>
      </c>
    </row>
    <row r="193" spans="1:10" ht="12.75">
      <c r="A193" s="183">
        <v>38906</v>
      </c>
      <c r="B193" s="331">
        <v>2911.5817499999998</v>
      </c>
      <c r="C193" s="341">
        <v>4309.0199999999995</v>
      </c>
      <c r="D193" s="429">
        <v>1000</v>
      </c>
      <c r="E193" s="184">
        <v>50</v>
      </c>
      <c r="F193" s="184">
        <f t="shared" si="6"/>
        <v>50</v>
      </c>
      <c r="G193" s="341">
        <v>7066</v>
      </c>
      <c r="H193" s="334" t="s">
        <v>54</v>
      </c>
      <c r="I193" s="339" t="s">
        <v>49</v>
      </c>
      <c r="J193" s="188" t="str">
        <f t="shared" si="5"/>
        <v>ok</v>
      </c>
    </row>
    <row r="194" spans="1:10" ht="12.75">
      <c r="A194" s="183">
        <v>38907</v>
      </c>
      <c r="B194" s="331">
        <v>2933.76523</v>
      </c>
      <c r="C194" s="341">
        <v>4518.0140000000001</v>
      </c>
      <c r="D194" s="429">
        <v>1000</v>
      </c>
      <c r="E194" s="184">
        <v>50</v>
      </c>
      <c r="F194" s="184">
        <f t="shared" si="6"/>
        <v>50</v>
      </c>
      <c r="G194" s="341">
        <v>7010</v>
      </c>
      <c r="H194" s="334" t="s">
        <v>54</v>
      </c>
      <c r="I194" s="339" t="s">
        <v>49</v>
      </c>
      <c r="J194" s="188" t="str">
        <f t="shared" si="5"/>
        <v>ok</v>
      </c>
    </row>
    <row r="195" spans="1:10" ht="12.75">
      <c r="A195" s="183">
        <v>38908</v>
      </c>
      <c r="B195" s="331">
        <v>2970.5696400000002</v>
      </c>
      <c r="C195" s="341">
        <v>2552.694</v>
      </c>
      <c r="D195" s="429">
        <v>1000</v>
      </c>
      <c r="E195" s="184">
        <v>50</v>
      </c>
      <c r="F195" s="184">
        <f t="shared" si="6"/>
        <v>50</v>
      </c>
      <c r="G195" s="341">
        <v>6986</v>
      </c>
      <c r="H195" s="334" t="s">
        <v>54</v>
      </c>
      <c r="I195" s="339" t="s">
        <v>49</v>
      </c>
      <c r="J195" s="188" t="str">
        <f t="shared" si="5"/>
        <v>ok</v>
      </c>
    </row>
    <row r="196" spans="1:10" s="195" customFormat="1" ht="12.75">
      <c r="A196" s="192">
        <v>38909</v>
      </c>
      <c r="B196" s="340">
        <v>2978.1321900000003</v>
      </c>
      <c r="C196" s="341">
        <v>2729.2242900000001</v>
      </c>
      <c r="D196" s="429">
        <v>1000</v>
      </c>
      <c r="E196" s="184">
        <v>50</v>
      </c>
      <c r="F196" s="184">
        <f t="shared" si="6"/>
        <v>50</v>
      </c>
      <c r="G196" s="341">
        <v>6536</v>
      </c>
      <c r="H196" s="334" t="s">
        <v>54</v>
      </c>
      <c r="I196" s="339" t="s">
        <v>49</v>
      </c>
      <c r="J196" s="198" t="str">
        <f t="shared" si="5"/>
        <v>ok</v>
      </c>
    </row>
    <row r="197" spans="1:10" ht="12.75">
      <c r="A197" s="183">
        <v>38910</v>
      </c>
      <c r="B197" s="331">
        <v>2952.4195199999999</v>
      </c>
      <c r="C197" s="341">
        <v>2540.4675899084809</v>
      </c>
      <c r="D197" s="429">
        <v>1000</v>
      </c>
      <c r="E197" s="184">
        <v>50</v>
      </c>
      <c r="F197" s="184">
        <f t="shared" si="6"/>
        <v>50</v>
      </c>
      <c r="G197" s="341">
        <v>7096</v>
      </c>
      <c r="H197" s="334" t="s">
        <v>54</v>
      </c>
      <c r="I197" s="339" t="s">
        <v>49</v>
      </c>
      <c r="J197" s="188" t="str">
        <f t="shared" ref="J197:J260" si="7">IF(D197+F197&gt;C197,"adjust","ok")</f>
        <v>ok</v>
      </c>
    </row>
    <row r="198" spans="1:10" ht="12.75">
      <c r="A198" s="183">
        <v>38911</v>
      </c>
      <c r="B198" s="331">
        <v>3001.82818</v>
      </c>
      <c r="C198" s="341">
        <v>2552.2618006622743</v>
      </c>
      <c r="D198" s="429">
        <v>1000</v>
      </c>
      <c r="E198" s="184">
        <v>50</v>
      </c>
      <c r="F198" s="184">
        <f t="shared" si="6"/>
        <v>50</v>
      </c>
      <c r="G198" s="341">
        <v>7088</v>
      </c>
      <c r="H198" s="334" t="s">
        <v>54</v>
      </c>
      <c r="I198" s="339" t="s">
        <v>49</v>
      </c>
      <c r="J198" s="188" t="str">
        <f t="shared" si="7"/>
        <v>ok</v>
      </c>
    </row>
    <row r="199" spans="1:10" ht="12.75">
      <c r="A199" s="183">
        <v>38912</v>
      </c>
      <c r="B199" s="331">
        <v>3082.99955</v>
      </c>
      <c r="C199" s="341">
        <v>2568.1927806921385</v>
      </c>
      <c r="D199" s="429">
        <v>1000</v>
      </c>
      <c r="E199" s="184">
        <v>50</v>
      </c>
      <c r="F199" s="184">
        <f t="shared" si="6"/>
        <v>50</v>
      </c>
      <c r="G199" s="341">
        <v>6992</v>
      </c>
      <c r="H199" s="334" t="s">
        <v>54</v>
      </c>
      <c r="I199" s="339" t="s">
        <v>49</v>
      </c>
      <c r="J199" s="188" t="str">
        <f t="shared" si="7"/>
        <v>ok</v>
      </c>
    </row>
    <row r="200" spans="1:10" ht="12.75">
      <c r="A200" s="183">
        <v>38913</v>
      </c>
      <c r="B200" s="331">
        <v>3118.2914500000002</v>
      </c>
      <c r="C200" s="341">
        <v>2441.7098411129209</v>
      </c>
      <c r="D200" s="429">
        <v>1000</v>
      </c>
      <c r="E200" s="184">
        <v>50</v>
      </c>
      <c r="F200" s="184">
        <f t="shared" si="6"/>
        <v>50</v>
      </c>
      <c r="G200" s="341">
        <v>7085</v>
      </c>
      <c r="H200" s="334" t="s">
        <v>54</v>
      </c>
      <c r="I200" s="339" t="s">
        <v>49</v>
      </c>
      <c r="J200" s="188" t="str">
        <f t="shared" si="7"/>
        <v>ok</v>
      </c>
    </row>
    <row r="201" spans="1:10" ht="12.75">
      <c r="A201" s="183">
        <v>38914</v>
      </c>
      <c r="B201" s="331">
        <v>3100.6455000000001</v>
      </c>
      <c r="C201" s="341">
        <v>2361.7159281435352</v>
      </c>
      <c r="D201" s="429">
        <v>1000</v>
      </c>
      <c r="E201" s="184">
        <v>50</v>
      </c>
      <c r="F201" s="184">
        <f t="shared" si="6"/>
        <v>50</v>
      </c>
      <c r="G201" s="341">
        <v>7095</v>
      </c>
      <c r="H201" s="334" t="s">
        <v>54</v>
      </c>
      <c r="I201" s="339" t="s">
        <v>49</v>
      </c>
      <c r="J201" s="188" t="str">
        <f t="shared" si="7"/>
        <v>ok</v>
      </c>
    </row>
    <row r="202" spans="1:10" ht="12.75">
      <c r="A202" s="183">
        <v>38915</v>
      </c>
      <c r="B202" s="331">
        <v>3110.2247299999999</v>
      </c>
      <c r="C202" s="341">
        <v>2360.0705818218808</v>
      </c>
      <c r="D202" s="429">
        <v>1000</v>
      </c>
      <c r="E202" s="184">
        <v>50</v>
      </c>
      <c r="F202" s="184">
        <f t="shared" si="6"/>
        <v>50</v>
      </c>
      <c r="G202" s="341">
        <v>7095</v>
      </c>
      <c r="H202" s="334" t="s">
        <v>54</v>
      </c>
      <c r="I202" s="339" t="s">
        <v>49</v>
      </c>
      <c r="J202" s="188" t="str">
        <f t="shared" si="7"/>
        <v>ok</v>
      </c>
    </row>
    <row r="203" spans="1:10" ht="12.75">
      <c r="A203" s="183">
        <v>38916</v>
      </c>
      <c r="B203" s="331">
        <v>3125.8540000000003</v>
      </c>
      <c r="C203" s="341">
        <v>2364.2577684552753</v>
      </c>
      <c r="D203" s="429">
        <v>1000</v>
      </c>
      <c r="E203" s="184">
        <v>50</v>
      </c>
      <c r="F203" s="184">
        <f t="shared" si="6"/>
        <v>50</v>
      </c>
      <c r="G203" s="341">
        <v>6279</v>
      </c>
      <c r="H203" s="334" t="s">
        <v>54</v>
      </c>
      <c r="I203" s="339" t="s">
        <v>49</v>
      </c>
      <c r="J203" s="188" t="str">
        <f t="shared" si="7"/>
        <v>ok</v>
      </c>
    </row>
    <row r="204" spans="1:10" ht="12.75">
      <c r="A204" s="183">
        <v>38917</v>
      </c>
      <c r="B204" s="331">
        <v>3134.4248900000002</v>
      </c>
      <c r="C204" s="341">
        <v>2251.7475553174681</v>
      </c>
      <c r="D204" s="429">
        <v>1000</v>
      </c>
      <c r="E204" s="184">
        <v>50</v>
      </c>
      <c r="F204" s="184">
        <f t="shared" si="6"/>
        <v>50</v>
      </c>
      <c r="G204" s="341">
        <v>7112</v>
      </c>
      <c r="H204" s="334" t="s">
        <v>54</v>
      </c>
      <c r="I204" s="339" t="s">
        <v>49</v>
      </c>
      <c r="J204" s="188" t="str">
        <f t="shared" si="7"/>
        <v>ok</v>
      </c>
    </row>
    <row r="205" spans="1:10" ht="12.75">
      <c r="A205" s="183">
        <v>38918</v>
      </c>
      <c r="B205" s="331">
        <v>3107.1997099999999</v>
      </c>
      <c r="C205" s="341">
        <v>2092.1836621699995</v>
      </c>
      <c r="D205" s="429">
        <v>1000</v>
      </c>
      <c r="E205" s="184">
        <v>50</v>
      </c>
      <c r="F205" s="184">
        <f t="shared" si="6"/>
        <v>50</v>
      </c>
      <c r="G205" s="341">
        <v>7111</v>
      </c>
      <c r="H205" s="334" t="s">
        <v>54</v>
      </c>
      <c r="I205" s="339" t="s">
        <v>49</v>
      </c>
      <c r="J205" s="188" t="str">
        <f t="shared" si="7"/>
        <v>ok</v>
      </c>
    </row>
    <row r="206" spans="1:10" ht="12.75">
      <c r="A206" s="183">
        <v>38919</v>
      </c>
      <c r="B206" s="331">
        <v>3064.3452600000001</v>
      </c>
      <c r="C206" s="341">
        <v>1964.0883333677978</v>
      </c>
      <c r="D206" s="429">
        <v>1000</v>
      </c>
      <c r="E206" s="184">
        <v>50</v>
      </c>
      <c r="F206" s="184">
        <f t="shared" si="6"/>
        <v>50</v>
      </c>
      <c r="G206" s="341">
        <v>7090</v>
      </c>
      <c r="H206" s="334" t="s">
        <v>54</v>
      </c>
      <c r="I206" s="339" t="s">
        <v>49</v>
      </c>
      <c r="J206" s="188" t="str">
        <f t="shared" si="7"/>
        <v>ok</v>
      </c>
    </row>
    <row r="207" spans="1:10" ht="12.75">
      <c r="A207" s="183">
        <v>38920</v>
      </c>
      <c r="B207" s="331">
        <v>3050.7326699999999</v>
      </c>
      <c r="C207" s="341">
        <v>1983.6802448849724</v>
      </c>
      <c r="D207" s="429">
        <v>1000</v>
      </c>
      <c r="E207" s="184">
        <v>50</v>
      </c>
      <c r="F207" s="184">
        <f t="shared" si="6"/>
        <v>50</v>
      </c>
      <c r="G207" s="341">
        <v>7087</v>
      </c>
      <c r="H207" s="334" t="s">
        <v>54</v>
      </c>
      <c r="I207" s="339" t="s">
        <v>49</v>
      </c>
      <c r="J207" s="188" t="str">
        <f t="shared" si="7"/>
        <v>ok</v>
      </c>
    </row>
    <row r="208" spans="1:10" ht="12.75">
      <c r="A208" s="183">
        <v>38921</v>
      </c>
      <c r="B208" s="331">
        <v>3037.1200800000001</v>
      </c>
      <c r="C208" s="341">
        <v>1980.3494184403846</v>
      </c>
      <c r="D208" s="429">
        <v>1000</v>
      </c>
      <c r="E208" s="184">
        <v>50</v>
      </c>
      <c r="F208" s="184">
        <f t="shared" si="6"/>
        <v>50</v>
      </c>
      <c r="G208" s="341">
        <v>7313</v>
      </c>
      <c r="H208" s="334" t="s">
        <v>54</v>
      </c>
      <c r="I208" s="339" t="s">
        <v>49</v>
      </c>
      <c r="J208" s="188" t="str">
        <f t="shared" si="7"/>
        <v>ok</v>
      </c>
    </row>
    <row r="209" spans="1:10" ht="12.75">
      <c r="A209" s="183">
        <v>38922</v>
      </c>
      <c r="B209" s="331">
        <v>3026.53251</v>
      </c>
      <c r="C209" s="341">
        <v>1987.5399861089891</v>
      </c>
      <c r="D209" s="429">
        <v>1000</v>
      </c>
      <c r="E209" s="184">
        <v>50</v>
      </c>
      <c r="F209" s="184">
        <f t="shared" si="6"/>
        <v>50</v>
      </c>
      <c r="G209" s="341">
        <v>7095</v>
      </c>
      <c r="H209" s="334" t="s">
        <v>54</v>
      </c>
      <c r="I209" s="339" t="s">
        <v>49</v>
      </c>
      <c r="J209" s="188" t="str">
        <f t="shared" si="7"/>
        <v>ok</v>
      </c>
    </row>
    <row r="210" spans="1:10" s="195" customFormat="1" ht="12.75">
      <c r="A210" s="192">
        <v>38923</v>
      </c>
      <c r="B210" s="340">
        <v>3037.1200800000001</v>
      </c>
      <c r="C210" s="341">
        <v>1966.8888133212176</v>
      </c>
      <c r="D210" s="429">
        <v>1000</v>
      </c>
      <c r="E210" s="184">
        <v>50</v>
      </c>
      <c r="F210" s="184">
        <f t="shared" si="6"/>
        <v>50</v>
      </c>
      <c r="G210" s="341">
        <v>7319</v>
      </c>
      <c r="H210" s="334" t="s">
        <v>54</v>
      </c>
      <c r="I210" s="339" t="s">
        <v>49</v>
      </c>
      <c r="J210" s="198" t="str">
        <f t="shared" si="7"/>
        <v>ok</v>
      </c>
    </row>
    <row r="211" spans="1:10" s="195" customFormat="1" ht="12.75">
      <c r="A211" s="192">
        <v>38924</v>
      </c>
      <c r="B211" s="340">
        <v>3031.0700400000001</v>
      </c>
      <c r="C211" s="341">
        <v>1950.0377899999999</v>
      </c>
      <c r="D211" s="429">
        <v>1000</v>
      </c>
      <c r="E211" s="184">
        <v>50</v>
      </c>
      <c r="F211" s="184">
        <f t="shared" si="6"/>
        <v>50</v>
      </c>
      <c r="G211" s="341">
        <v>7095</v>
      </c>
      <c r="H211" s="334" t="s">
        <v>54</v>
      </c>
      <c r="I211" s="339" t="s">
        <v>49</v>
      </c>
      <c r="J211" s="198" t="str">
        <f t="shared" si="7"/>
        <v>ok</v>
      </c>
    </row>
    <row r="212" spans="1:10" s="195" customFormat="1" ht="12.75">
      <c r="A212" s="192">
        <v>38925</v>
      </c>
      <c r="B212" s="340">
        <v>3024.0116600000001</v>
      </c>
      <c r="C212" s="341">
        <v>1967.8949499999999</v>
      </c>
      <c r="D212" s="429">
        <v>1000</v>
      </c>
      <c r="E212" s="184">
        <v>50</v>
      </c>
      <c r="F212" s="184">
        <f t="shared" si="6"/>
        <v>50</v>
      </c>
      <c r="G212" s="341">
        <v>7105</v>
      </c>
      <c r="H212" s="334" t="s">
        <v>54</v>
      </c>
      <c r="I212" s="339" t="s">
        <v>49</v>
      </c>
      <c r="J212" s="198" t="str">
        <f t="shared" si="7"/>
        <v>ok</v>
      </c>
    </row>
    <row r="213" spans="1:10" s="195" customFormat="1" ht="12.75">
      <c r="A213" s="192">
        <v>38926</v>
      </c>
      <c r="B213" s="340">
        <v>3007.3740499999999</v>
      </c>
      <c r="C213" s="341">
        <v>1983.1605700000002</v>
      </c>
      <c r="D213" s="429">
        <v>1000</v>
      </c>
      <c r="E213" s="184">
        <v>50</v>
      </c>
      <c r="F213" s="184">
        <f t="shared" si="6"/>
        <v>50</v>
      </c>
      <c r="G213" s="341">
        <v>7104</v>
      </c>
      <c r="H213" s="334" t="s">
        <v>54</v>
      </c>
      <c r="I213" s="339" t="s">
        <v>49</v>
      </c>
      <c r="J213" s="198" t="str">
        <f t="shared" si="7"/>
        <v>ok</v>
      </c>
    </row>
    <row r="214" spans="1:10" s="195" customFormat="1" ht="12.75">
      <c r="A214" s="192">
        <v>38927</v>
      </c>
      <c r="B214" s="340">
        <v>3003.34069</v>
      </c>
      <c r="C214" s="341">
        <v>1982.12</v>
      </c>
      <c r="D214" s="429">
        <v>1000</v>
      </c>
      <c r="E214" s="184">
        <v>50</v>
      </c>
      <c r="F214" s="184">
        <f t="shared" si="6"/>
        <v>50</v>
      </c>
      <c r="G214" s="341">
        <v>7098</v>
      </c>
      <c r="H214" s="334" t="s">
        <v>54</v>
      </c>
      <c r="I214" s="339" t="s">
        <v>49</v>
      </c>
      <c r="J214" s="198" t="str">
        <f t="shared" si="7"/>
        <v>ok</v>
      </c>
    </row>
    <row r="215" spans="1:10" s="195" customFormat="1" ht="12.75">
      <c r="A215" s="192">
        <v>38928</v>
      </c>
      <c r="B215" s="340">
        <v>2996.7864800000002</v>
      </c>
      <c r="C215" s="341">
        <v>1969.3505850000001</v>
      </c>
      <c r="D215" s="429">
        <v>1000</v>
      </c>
      <c r="E215" s="184">
        <v>50</v>
      </c>
      <c r="F215" s="184">
        <f t="shared" si="6"/>
        <v>50</v>
      </c>
      <c r="G215" s="341">
        <v>7066</v>
      </c>
      <c r="H215" s="334" t="s">
        <v>54</v>
      </c>
      <c r="I215" s="339" t="s">
        <v>49</v>
      </c>
      <c r="J215" s="198" t="str">
        <f t="shared" si="7"/>
        <v>ok</v>
      </c>
    </row>
    <row r="216" spans="1:10" s="195" customFormat="1" ht="12.75">
      <c r="A216" s="192">
        <v>38929</v>
      </c>
      <c r="B216" s="340">
        <v>2997.7948200000001</v>
      </c>
      <c r="C216" s="341">
        <v>1968.8764999999999</v>
      </c>
      <c r="D216" s="429">
        <v>1000</v>
      </c>
      <c r="E216" s="184">
        <v>50</v>
      </c>
      <c r="F216" s="184">
        <f t="shared" si="6"/>
        <v>50</v>
      </c>
      <c r="G216" s="341">
        <v>6639</v>
      </c>
      <c r="H216" s="334" t="s">
        <v>54</v>
      </c>
      <c r="I216" s="339" t="s">
        <v>49</v>
      </c>
      <c r="J216" s="198" t="str">
        <f t="shared" si="7"/>
        <v>ok</v>
      </c>
    </row>
    <row r="217" spans="1:10" s="195" customFormat="1" ht="12.75">
      <c r="A217" s="192">
        <v>38930</v>
      </c>
      <c r="B217" s="340">
        <v>2990.23227</v>
      </c>
      <c r="C217" s="341">
        <v>1968.9639999999999</v>
      </c>
      <c r="D217" s="429">
        <v>1000</v>
      </c>
      <c r="E217" s="184">
        <v>50</v>
      </c>
      <c r="F217" s="184">
        <f t="shared" si="6"/>
        <v>50</v>
      </c>
      <c r="G217" s="341">
        <v>7099</v>
      </c>
      <c r="H217" s="334" t="s">
        <v>54</v>
      </c>
      <c r="I217" s="339" t="s">
        <v>49</v>
      </c>
      <c r="J217" s="198" t="str">
        <f t="shared" si="7"/>
        <v>ok</v>
      </c>
    </row>
    <row r="218" spans="1:10" s="195" customFormat="1" ht="12.75">
      <c r="A218" s="192">
        <v>38931</v>
      </c>
      <c r="B218" s="340">
        <v>2974.0988299999999</v>
      </c>
      <c r="C218" s="341">
        <v>1965.66</v>
      </c>
      <c r="D218" s="429">
        <v>1000</v>
      </c>
      <c r="E218" s="184">
        <v>50</v>
      </c>
      <c r="F218" s="184">
        <f t="shared" si="6"/>
        <v>50</v>
      </c>
      <c r="G218" s="341">
        <v>7400</v>
      </c>
      <c r="H218" s="334" t="s">
        <v>54</v>
      </c>
      <c r="I218" s="339" t="s">
        <v>49</v>
      </c>
      <c r="J218" s="198" t="str">
        <f t="shared" si="7"/>
        <v>ok</v>
      </c>
    </row>
    <row r="219" spans="1:10" s="195" customFormat="1" ht="12.75">
      <c r="A219" s="192">
        <v>38932</v>
      </c>
      <c r="B219" s="340">
        <v>2961.9987500000002</v>
      </c>
      <c r="C219" s="341">
        <v>1968.3903719710356</v>
      </c>
      <c r="D219" s="429">
        <v>1000</v>
      </c>
      <c r="E219" s="184">
        <v>50</v>
      </c>
      <c r="F219" s="184">
        <f t="shared" si="6"/>
        <v>50</v>
      </c>
      <c r="G219" s="341">
        <v>7349</v>
      </c>
      <c r="H219" s="334" t="s">
        <v>54</v>
      </c>
      <c r="I219" s="339" t="s">
        <v>49</v>
      </c>
      <c r="J219" s="198" t="str">
        <f t="shared" si="7"/>
        <v>ok</v>
      </c>
    </row>
    <row r="220" spans="1:10" s="195" customFormat="1" ht="12.75">
      <c r="A220" s="192">
        <v>38933</v>
      </c>
      <c r="B220" s="340">
        <v>2946.87365</v>
      </c>
      <c r="C220" s="341">
        <v>1967.1512351263518</v>
      </c>
      <c r="D220" s="429">
        <v>1000</v>
      </c>
      <c r="E220" s="184">
        <v>50</v>
      </c>
      <c r="F220" s="184">
        <f t="shared" si="6"/>
        <v>50</v>
      </c>
      <c r="G220" s="341">
        <v>7459</v>
      </c>
      <c r="H220" s="334" t="s">
        <v>54</v>
      </c>
      <c r="I220" s="339" t="s">
        <v>49</v>
      </c>
      <c r="J220" s="198" t="str">
        <f t="shared" si="7"/>
        <v>ok</v>
      </c>
    </row>
    <row r="221" spans="1:10" s="195" customFormat="1" ht="12.75">
      <c r="A221" s="192">
        <v>38934</v>
      </c>
      <c r="B221" s="340">
        <v>2928.2193600000001</v>
      </c>
      <c r="C221" s="341">
        <v>1969.2861583118697</v>
      </c>
      <c r="D221" s="429">
        <v>1000</v>
      </c>
      <c r="E221" s="184">
        <v>50</v>
      </c>
      <c r="F221" s="184">
        <f t="shared" si="6"/>
        <v>50</v>
      </c>
      <c r="G221" s="341">
        <v>7611</v>
      </c>
      <c r="H221" s="334" t="s">
        <v>54</v>
      </c>
      <c r="I221" s="339" t="s">
        <v>49</v>
      </c>
      <c r="J221" s="198" t="str">
        <f t="shared" si="7"/>
        <v>ok</v>
      </c>
    </row>
    <row r="222" spans="1:10" s="195" customFormat="1" ht="12.75">
      <c r="A222" s="192">
        <v>38935</v>
      </c>
      <c r="B222" s="340">
        <v>2900.49001</v>
      </c>
      <c r="C222" s="341">
        <v>1970.2321190757611</v>
      </c>
      <c r="D222" s="429">
        <v>1000</v>
      </c>
      <c r="E222" s="184">
        <v>50</v>
      </c>
      <c r="F222" s="184">
        <f t="shared" si="6"/>
        <v>50</v>
      </c>
      <c r="G222" s="341">
        <v>6995</v>
      </c>
      <c r="H222" s="334" t="s">
        <v>54</v>
      </c>
      <c r="I222" s="339" t="s">
        <v>49</v>
      </c>
      <c r="J222" s="198" t="str">
        <f t="shared" si="7"/>
        <v>ok</v>
      </c>
    </row>
    <row r="223" spans="1:10" s="195" customFormat="1" ht="12.75">
      <c r="A223" s="192">
        <v>38936</v>
      </c>
      <c r="B223" s="340">
        <v>2895.9524799999999</v>
      </c>
      <c r="C223" s="341">
        <v>1969.9012873809984</v>
      </c>
      <c r="D223" s="429">
        <v>1000</v>
      </c>
      <c r="E223" s="184">
        <v>50</v>
      </c>
      <c r="F223" s="184">
        <f t="shared" si="6"/>
        <v>50</v>
      </c>
      <c r="G223" s="341">
        <v>7093</v>
      </c>
      <c r="H223" s="334" t="s">
        <v>54</v>
      </c>
      <c r="I223" s="339" t="s">
        <v>49</v>
      </c>
      <c r="J223" s="198" t="str">
        <f t="shared" si="7"/>
        <v>ok</v>
      </c>
    </row>
    <row r="224" spans="1:10" s="195" customFormat="1" ht="12.75">
      <c r="A224" s="192">
        <v>38937</v>
      </c>
      <c r="B224" s="340">
        <v>2874.2731699999999</v>
      </c>
      <c r="C224" s="341">
        <v>1969.2237707674999</v>
      </c>
      <c r="D224" s="429">
        <v>1000</v>
      </c>
      <c r="E224" s="184">
        <v>50</v>
      </c>
      <c r="F224" s="184">
        <f t="shared" si="6"/>
        <v>50</v>
      </c>
      <c r="G224" s="341">
        <v>7441</v>
      </c>
      <c r="H224" s="334" t="s">
        <v>54</v>
      </c>
      <c r="I224" s="339" t="s">
        <v>49</v>
      </c>
      <c r="J224" s="198" t="str">
        <f t="shared" si="7"/>
        <v>ok</v>
      </c>
    </row>
    <row r="225" spans="1:10" s="195" customFormat="1" ht="12.75">
      <c r="A225" s="192">
        <v>38938</v>
      </c>
      <c r="B225" s="340">
        <v>2859.6522399999999</v>
      </c>
      <c r="C225" s="341">
        <v>1969.2280329761036</v>
      </c>
      <c r="D225" s="429">
        <v>1000</v>
      </c>
      <c r="E225" s="184">
        <v>50</v>
      </c>
      <c r="F225" s="184">
        <f t="shared" si="6"/>
        <v>50</v>
      </c>
      <c r="G225" s="341">
        <v>7068</v>
      </c>
      <c r="H225" s="334" t="s">
        <v>54</v>
      </c>
      <c r="I225" s="339" t="s">
        <v>49</v>
      </c>
      <c r="J225" s="198" t="str">
        <f t="shared" si="7"/>
        <v>ok</v>
      </c>
    </row>
    <row r="226" spans="1:10" s="195" customFormat="1" ht="12.75">
      <c r="A226" s="192">
        <v>38939</v>
      </c>
      <c r="B226" s="340">
        <v>2852.5938599999999</v>
      </c>
      <c r="C226" s="341">
        <v>1967.576656442297</v>
      </c>
      <c r="D226" s="429">
        <v>1000</v>
      </c>
      <c r="E226" s="184">
        <v>50</v>
      </c>
      <c r="F226" s="184">
        <f t="shared" si="6"/>
        <v>50</v>
      </c>
      <c r="G226" s="341">
        <v>7068</v>
      </c>
      <c r="H226" s="334" t="s">
        <v>54</v>
      </c>
      <c r="I226" s="339" t="s">
        <v>49</v>
      </c>
      <c r="J226" s="198" t="str">
        <f t="shared" si="7"/>
        <v>ok</v>
      </c>
    </row>
    <row r="227" spans="1:10" s="195" customFormat="1" ht="12.75">
      <c r="A227" s="192">
        <v>38940</v>
      </c>
      <c r="B227" s="340">
        <v>2826.8811900000001</v>
      </c>
      <c r="C227" s="341">
        <v>1971.696035538612</v>
      </c>
      <c r="D227" s="429">
        <v>1000</v>
      </c>
      <c r="E227" s="184">
        <v>50</v>
      </c>
      <c r="F227" s="184">
        <f t="shared" si="6"/>
        <v>50</v>
      </c>
      <c r="G227" s="341">
        <v>7066</v>
      </c>
      <c r="H227" s="334" t="s">
        <v>54</v>
      </c>
      <c r="I227" s="339" t="s">
        <v>49</v>
      </c>
      <c r="J227" s="198" t="str">
        <f t="shared" si="7"/>
        <v>ok</v>
      </c>
    </row>
    <row r="228" spans="1:10" s="195" customFormat="1" ht="12.75">
      <c r="A228" s="192">
        <v>38941</v>
      </c>
      <c r="B228" s="340">
        <v>2824.3603400000002</v>
      </c>
      <c r="C228" s="341">
        <v>2186.0588085433587</v>
      </c>
      <c r="D228" s="429">
        <v>1000</v>
      </c>
      <c r="E228" s="184">
        <v>50</v>
      </c>
      <c r="F228" s="184">
        <f t="shared" si="6"/>
        <v>50</v>
      </c>
      <c r="G228" s="341">
        <v>7066</v>
      </c>
      <c r="H228" s="334" t="s">
        <v>54</v>
      </c>
      <c r="I228" s="339" t="s">
        <v>49</v>
      </c>
      <c r="J228" s="198" t="str">
        <f t="shared" si="7"/>
        <v>ok</v>
      </c>
    </row>
    <row r="229" spans="1:10" s="195" customFormat="1" ht="12.75">
      <c r="A229" s="192">
        <v>38942</v>
      </c>
      <c r="B229" s="340">
        <v>2739.1556100000003</v>
      </c>
      <c r="C229" s="341">
        <v>2569.8158426946575</v>
      </c>
      <c r="D229" s="429">
        <v>1000</v>
      </c>
      <c r="E229" s="184">
        <v>50</v>
      </c>
      <c r="F229" s="184">
        <f t="shared" si="6"/>
        <v>50</v>
      </c>
      <c r="G229" s="341">
        <v>7066</v>
      </c>
      <c r="H229" s="334" t="s">
        <v>54</v>
      </c>
      <c r="I229" s="339" t="s">
        <v>49</v>
      </c>
      <c r="J229" s="198" t="str">
        <f t="shared" si="7"/>
        <v>ok</v>
      </c>
    </row>
    <row r="230" spans="1:10" s="195" customFormat="1" ht="12.75">
      <c r="A230" s="192">
        <v>38943</v>
      </c>
      <c r="B230" s="340">
        <v>2771.4224899999999</v>
      </c>
      <c r="C230" s="341">
        <v>2562.5438683019115</v>
      </c>
      <c r="D230" s="429">
        <v>1000</v>
      </c>
      <c r="E230" s="184">
        <v>50</v>
      </c>
      <c r="F230" s="184">
        <f t="shared" si="6"/>
        <v>50</v>
      </c>
      <c r="G230" s="341">
        <v>7067</v>
      </c>
      <c r="H230" s="334" t="s">
        <v>54</v>
      </c>
      <c r="I230" s="339" t="s">
        <v>49</v>
      </c>
      <c r="J230" s="198" t="str">
        <f t="shared" si="7"/>
        <v>ok</v>
      </c>
    </row>
    <row r="231" spans="1:10" s="195" customFormat="1" ht="12.75">
      <c r="A231" s="192">
        <v>38944</v>
      </c>
      <c r="B231" s="340">
        <v>2780.49755</v>
      </c>
      <c r="C231" s="341">
        <v>2563.0311700000002</v>
      </c>
      <c r="D231" s="429">
        <v>1000</v>
      </c>
      <c r="E231" s="184">
        <v>50</v>
      </c>
      <c r="F231" s="184">
        <f t="shared" si="6"/>
        <v>50</v>
      </c>
      <c r="G231" s="341">
        <v>7066</v>
      </c>
      <c r="H231" s="334" t="s">
        <v>54</v>
      </c>
      <c r="I231" s="339" t="s">
        <v>49</v>
      </c>
      <c r="J231" s="198" t="str">
        <f t="shared" si="7"/>
        <v>ok</v>
      </c>
    </row>
    <row r="232" spans="1:10" s="195" customFormat="1" ht="12.75">
      <c r="A232" s="192">
        <v>38945</v>
      </c>
      <c r="B232" s="340">
        <v>2769.4058100000002</v>
      </c>
      <c r="C232" s="341">
        <v>2570.3726700000002</v>
      </c>
      <c r="D232" s="429">
        <v>1000</v>
      </c>
      <c r="E232" s="184">
        <v>50</v>
      </c>
      <c r="F232" s="184">
        <f t="shared" si="6"/>
        <v>50</v>
      </c>
      <c r="G232" s="341">
        <v>7084</v>
      </c>
      <c r="H232" s="334" t="s">
        <v>54</v>
      </c>
      <c r="I232" s="339" t="s">
        <v>49</v>
      </c>
      <c r="J232" s="198" t="str">
        <f t="shared" si="7"/>
        <v>ok</v>
      </c>
    </row>
    <row r="233" spans="1:10" s="195" customFormat="1" ht="12.75">
      <c r="A233" s="192">
        <v>38946</v>
      </c>
      <c r="B233" s="340">
        <v>2769.4058100000002</v>
      </c>
      <c r="C233" s="341">
        <v>2550.3597694999999</v>
      </c>
      <c r="D233" s="429">
        <v>1000</v>
      </c>
      <c r="E233" s="184">
        <v>50</v>
      </c>
      <c r="F233" s="184">
        <f t="shared" si="6"/>
        <v>50</v>
      </c>
      <c r="G233" s="341">
        <v>7095</v>
      </c>
      <c r="H233" s="334" t="s">
        <v>54</v>
      </c>
      <c r="I233" s="339" t="s">
        <v>49</v>
      </c>
      <c r="J233" s="198" t="str">
        <f t="shared" si="7"/>
        <v>ok</v>
      </c>
    </row>
    <row r="234" spans="1:10" s="195" customFormat="1" ht="12.75">
      <c r="A234" s="192">
        <v>38947</v>
      </c>
      <c r="B234" s="340">
        <v>2769.4058100000002</v>
      </c>
      <c r="C234" s="341">
        <v>2562.9042386000001</v>
      </c>
      <c r="D234" s="429">
        <v>1000</v>
      </c>
      <c r="E234" s="184">
        <v>50</v>
      </c>
      <c r="F234" s="184">
        <f t="shared" si="6"/>
        <v>50</v>
      </c>
      <c r="G234" s="341">
        <v>7092</v>
      </c>
      <c r="H234" s="334" t="s">
        <v>54</v>
      </c>
      <c r="I234" s="339" t="s">
        <v>49</v>
      </c>
      <c r="J234" s="198" t="str">
        <f t="shared" si="7"/>
        <v>ok</v>
      </c>
    </row>
    <row r="235" spans="1:10" s="195" customFormat="1" ht="12.75">
      <c r="A235" s="192">
        <v>38948</v>
      </c>
      <c r="B235" s="340">
        <v>2751.25569</v>
      </c>
      <c r="C235" s="341">
        <v>3005.3701000000001</v>
      </c>
      <c r="D235" s="429">
        <v>1000</v>
      </c>
      <c r="E235" s="184">
        <v>50</v>
      </c>
      <c r="F235" s="184">
        <f t="shared" si="6"/>
        <v>50</v>
      </c>
      <c r="G235" s="341">
        <v>7060</v>
      </c>
      <c r="H235" s="334" t="s">
        <v>54</v>
      </c>
      <c r="I235" s="339" t="s">
        <v>54</v>
      </c>
      <c r="J235" s="198" t="str">
        <f t="shared" si="7"/>
        <v>ok</v>
      </c>
    </row>
    <row r="236" spans="1:10" s="195" customFormat="1" ht="12.75">
      <c r="A236" s="192">
        <v>38949</v>
      </c>
      <c r="B236" s="340">
        <v>2732.0972299999999</v>
      </c>
      <c r="C236" s="341">
        <v>3574.813952</v>
      </c>
      <c r="D236" s="429">
        <v>1000</v>
      </c>
      <c r="E236" s="184">
        <v>50</v>
      </c>
      <c r="F236" s="184">
        <f t="shared" si="6"/>
        <v>50</v>
      </c>
      <c r="G236" s="341">
        <v>7038</v>
      </c>
      <c r="H236" s="334" t="s">
        <v>54</v>
      </c>
      <c r="I236" s="339" t="s">
        <v>54</v>
      </c>
      <c r="J236" s="198" t="str">
        <f t="shared" si="7"/>
        <v>ok</v>
      </c>
    </row>
    <row r="237" spans="1:10" s="195" customFormat="1" ht="12.75">
      <c r="A237" s="192">
        <v>38950</v>
      </c>
      <c r="B237" s="340">
        <v>2724.03051</v>
      </c>
      <c r="C237" s="341">
        <v>3587.031637</v>
      </c>
      <c r="D237" s="429">
        <v>1000</v>
      </c>
      <c r="E237" s="184">
        <v>50</v>
      </c>
      <c r="F237" s="184">
        <f t="shared" si="6"/>
        <v>50</v>
      </c>
      <c r="G237" s="341">
        <v>7059</v>
      </c>
      <c r="H237" s="334" t="s">
        <v>54</v>
      </c>
      <c r="I237" s="339" t="s">
        <v>54</v>
      </c>
      <c r="J237" s="198" t="str">
        <f t="shared" si="7"/>
        <v>ok</v>
      </c>
    </row>
    <row r="238" spans="1:10" s="195" customFormat="1" ht="12.75">
      <c r="A238" s="192">
        <v>38951</v>
      </c>
      <c r="B238" s="340">
        <v>2697.81367</v>
      </c>
      <c r="C238" s="341">
        <v>3581.693354</v>
      </c>
      <c r="D238" s="429">
        <v>1000</v>
      </c>
      <c r="E238" s="184">
        <v>50</v>
      </c>
      <c r="F238" s="184">
        <f t="shared" si="6"/>
        <v>50</v>
      </c>
      <c r="G238" s="341">
        <v>7066</v>
      </c>
      <c r="H238" s="334" t="s">
        <v>54</v>
      </c>
      <c r="I238" s="339" t="s">
        <v>54</v>
      </c>
      <c r="J238" s="198" t="str">
        <f t="shared" si="7"/>
        <v>ok</v>
      </c>
    </row>
    <row r="239" spans="1:10" ht="12.75">
      <c r="A239" s="183">
        <v>38952</v>
      </c>
      <c r="B239" s="331">
        <v>2645.3799899999999</v>
      </c>
      <c r="C239" s="341">
        <v>3577.2491943419545</v>
      </c>
      <c r="D239" s="429">
        <v>1000</v>
      </c>
      <c r="E239" s="184">
        <v>50</v>
      </c>
      <c r="F239" s="184">
        <f t="shared" si="6"/>
        <v>50</v>
      </c>
      <c r="G239" s="341">
        <v>7346</v>
      </c>
      <c r="H239" s="334" t="s">
        <v>54</v>
      </c>
      <c r="I239" s="339" t="s">
        <v>54</v>
      </c>
      <c r="J239" s="188" t="str">
        <f t="shared" si="7"/>
        <v>ok</v>
      </c>
    </row>
    <row r="240" spans="1:10" ht="12.75">
      <c r="A240" s="183">
        <v>38953</v>
      </c>
      <c r="B240" s="331">
        <v>2591.4338000000002</v>
      </c>
      <c r="C240" s="341">
        <v>3579.8708469962007</v>
      </c>
      <c r="D240" s="429">
        <v>1000</v>
      </c>
      <c r="E240" s="184">
        <v>50</v>
      </c>
      <c r="F240" s="184">
        <f t="shared" si="6"/>
        <v>50</v>
      </c>
      <c r="G240" s="341">
        <v>7235</v>
      </c>
      <c r="H240" s="334" t="s">
        <v>54</v>
      </c>
      <c r="I240" s="339" t="s">
        <v>54</v>
      </c>
      <c r="J240" s="188" t="str">
        <f t="shared" si="7"/>
        <v>ok</v>
      </c>
    </row>
    <row r="241" spans="1:10" ht="12.75">
      <c r="A241" s="183">
        <v>38954</v>
      </c>
      <c r="B241" s="331">
        <v>2569.2503200000001</v>
      </c>
      <c r="C241" s="341">
        <v>4066.139228615873</v>
      </c>
      <c r="D241" s="429">
        <v>1000</v>
      </c>
      <c r="E241" s="184">
        <v>50</v>
      </c>
      <c r="F241" s="184">
        <f t="shared" si="6"/>
        <v>50</v>
      </c>
      <c r="G241" s="341">
        <v>7086</v>
      </c>
      <c r="H241" s="334" t="s">
        <v>54</v>
      </c>
      <c r="I241" s="339" t="s">
        <v>54</v>
      </c>
      <c r="J241" s="188" t="str">
        <f t="shared" si="7"/>
        <v>ok</v>
      </c>
    </row>
    <row r="242" spans="1:10" ht="12.75">
      <c r="A242" s="183">
        <v>38955</v>
      </c>
      <c r="B242" s="331">
        <v>2557.1502399999999</v>
      </c>
      <c r="C242" s="341">
        <v>4813.8876505895705</v>
      </c>
      <c r="D242" s="429">
        <v>1000</v>
      </c>
      <c r="E242" s="184">
        <v>50</v>
      </c>
      <c r="F242" s="184">
        <f t="shared" si="6"/>
        <v>50</v>
      </c>
      <c r="G242" s="341">
        <v>7071</v>
      </c>
      <c r="H242" s="334" t="s">
        <v>54</v>
      </c>
      <c r="I242" s="339" t="s">
        <v>54</v>
      </c>
      <c r="J242" s="188" t="str">
        <f t="shared" si="7"/>
        <v>ok</v>
      </c>
    </row>
    <row r="243" spans="1:10" ht="12.75">
      <c r="A243" s="183">
        <v>38956</v>
      </c>
      <c r="B243" s="331">
        <v>2501.6915400000003</v>
      </c>
      <c r="C243" s="341">
        <v>5078.941987384329</v>
      </c>
      <c r="D243" s="429">
        <v>1000</v>
      </c>
      <c r="E243" s="184">
        <v>50</v>
      </c>
      <c r="F243" s="184">
        <f t="shared" si="6"/>
        <v>50</v>
      </c>
      <c r="G243" s="341">
        <v>7066</v>
      </c>
      <c r="H243" s="334" t="s">
        <v>54</v>
      </c>
      <c r="I243" s="339" t="s">
        <v>54</v>
      </c>
      <c r="J243" s="188" t="str">
        <f t="shared" si="7"/>
        <v>ok</v>
      </c>
    </row>
    <row r="244" spans="1:10" ht="12.75">
      <c r="A244" s="183">
        <v>38957</v>
      </c>
      <c r="B244" s="331">
        <v>2488.5831200000002</v>
      </c>
      <c r="C244" s="341">
        <v>5082.3848709516378</v>
      </c>
      <c r="D244" s="429">
        <v>1000</v>
      </c>
      <c r="E244" s="184">
        <v>50</v>
      </c>
      <c r="F244" s="184">
        <f t="shared" si="6"/>
        <v>50</v>
      </c>
      <c r="G244" s="341">
        <v>7066</v>
      </c>
      <c r="H244" s="334" t="s">
        <v>54</v>
      </c>
      <c r="I244" s="339" t="s">
        <v>54</v>
      </c>
      <c r="J244" s="188" t="str">
        <f t="shared" si="7"/>
        <v>ok</v>
      </c>
    </row>
    <row r="245" spans="1:10" ht="12.75">
      <c r="A245" s="183">
        <v>38958</v>
      </c>
      <c r="B245" s="331">
        <v>2442.1994800000002</v>
      </c>
      <c r="C245" s="341">
        <v>5086.5250224683368</v>
      </c>
      <c r="D245" s="429">
        <v>1000</v>
      </c>
      <c r="E245" s="184">
        <v>50</v>
      </c>
      <c r="F245" s="184">
        <f t="shared" si="6"/>
        <v>50</v>
      </c>
      <c r="G245" s="341">
        <v>7066</v>
      </c>
      <c r="H245" s="334" t="s">
        <v>54</v>
      </c>
      <c r="I245" s="339" t="s">
        <v>54</v>
      </c>
      <c r="J245" s="188" t="str">
        <f t="shared" si="7"/>
        <v>ok</v>
      </c>
    </row>
    <row r="246" spans="1:10" ht="12.75">
      <c r="A246" s="183">
        <v>38959</v>
      </c>
      <c r="B246" s="331">
        <v>2326.2403800000002</v>
      </c>
      <c r="C246" s="341">
        <v>5068.0303943393465</v>
      </c>
      <c r="D246" s="429">
        <v>1000</v>
      </c>
      <c r="E246" s="184">
        <v>50</v>
      </c>
      <c r="F246" s="184">
        <f t="shared" si="6"/>
        <v>50</v>
      </c>
      <c r="G246" s="341">
        <v>7066</v>
      </c>
      <c r="H246" s="334" t="s">
        <v>54</v>
      </c>
      <c r="I246" s="339" t="s">
        <v>54</v>
      </c>
      <c r="J246" s="188" t="str">
        <f t="shared" si="7"/>
        <v>ok</v>
      </c>
    </row>
    <row r="247" spans="1:10" s="203" customFormat="1" ht="12.75">
      <c r="A247" s="183">
        <v>38960</v>
      </c>
      <c r="B247" s="343">
        <v>2223.8938699999999</v>
      </c>
      <c r="C247" s="341">
        <v>5080.7759708507429</v>
      </c>
      <c r="D247" s="429">
        <v>1000</v>
      </c>
      <c r="E247" s="184">
        <v>50</v>
      </c>
      <c r="F247" s="184">
        <f t="shared" si="6"/>
        <v>50</v>
      </c>
      <c r="G247" s="341">
        <v>7087</v>
      </c>
      <c r="H247" s="334" t="s">
        <v>54</v>
      </c>
      <c r="I247" s="339" t="s">
        <v>54</v>
      </c>
      <c r="J247" s="345" t="str">
        <f t="shared" si="7"/>
        <v>ok</v>
      </c>
    </row>
    <row r="248" spans="1:10" ht="12.75">
      <c r="A248" s="183">
        <v>38961</v>
      </c>
      <c r="B248" s="331">
        <v>2137.6808000000001</v>
      </c>
      <c r="C248" s="341">
        <v>5087.9931426804087</v>
      </c>
      <c r="D248" s="429">
        <v>1000</v>
      </c>
      <c r="E248" s="184">
        <v>50</v>
      </c>
      <c r="F248" s="184">
        <f t="shared" si="6"/>
        <v>50</v>
      </c>
      <c r="G248" s="341">
        <v>7066</v>
      </c>
      <c r="H248" s="334" t="s">
        <v>54</v>
      </c>
      <c r="I248" s="339" t="s">
        <v>54</v>
      </c>
      <c r="J248" s="188" t="str">
        <f t="shared" si="7"/>
        <v>ok</v>
      </c>
    </row>
    <row r="249" spans="1:10" ht="12.75">
      <c r="A249" s="183">
        <v>38962</v>
      </c>
      <c r="B249" s="331">
        <v>1990.46316</v>
      </c>
      <c r="C249" s="341">
        <v>5086.3700410235424</v>
      </c>
      <c r="D249" s="429">
        <v>1000</v>
      </c>
      <c r="E249" s="184">
        <v>50</v>
      </c>
      <c r="F249" s="184">
        <f t="shared" si="6"/>
        <v>50</v>
      </c>
      <c r="G249" s="341">
        <v>7066</v>
      </c>
      <c r="H249" s="334" t="s">
        <v>54</v>
      </c>
      <c r="I249" s="339" t="s">
        <v>54</v>
      </c>
      <c r="J249" s="188" t="str">
        <f t="shared" si="7"/>
        <v>ok</v>
      </c>
    </row>
    <row r="250" spans="1:10" ht="12.75">
      <c r="A250" s="183">
        <v>38963</v>
      </c>
      <c r="B250" s="331">
        <v>1866.4373399999999</v>
      </c>
      <c r="C250" s="341">
        <v>5083.2991289296078</v>
      </c>
      <c r="D250" s="429">
        <v>1000</v>
      </c>
      <c r="E250" s="184">
        <v>50</v>
      </c>
      <c r="F250" s="184">
        <f t="shared" si="6"/>
        <v>50</v>
      </c>
      <c r="G250" s="341">
        <v>7066</v>
      </c>
      <c r="H250" s="334" t="s">
        <v>54</v>
      </c>
      <c r="I250" s="339" t="s">
        <v>54</v>
      </c>
      <c r="J250" s="188" t="str">
        <f t="shared" si="7"/>
        <v>ok</v>
      </c>
    </row>
    <row r="251" spans="1:10" ht="12.75">
      <c r="A251" s="183">
        <v>38964</v>
      </c>
      <c r="B251" s="331">
        <v>1819.0453600000001</v>
      </c>
      <c r="C251" s="341">
        <v>5092.7153066036008</v>
      </c>
      <c r="D251" s="429">
        <v>1000</v>
      </c>
      <c r="E251" s="184">
        <v>50</v>
      </c>
      <c r="F251" s="184">
        <f t="shared" si="6"/>
        <v>50</v>
      </c>
      <c r="G251" s="341">
        <v>7043</v>
      </c>
      <c r="H251" s="334" t="s">
        <v>54</v>
      </c>
      <c r="I251" s="339" t="s">
        <v>54</v>
      </c>
      <c r="J251" s="188" t="str">
        <f t="shared" si="7"/>
        <v>ok</v>
      </c>
    </row>
    <row r="252" spans="1:10" ht="12.75">
      <c r="A252" s="183">
        <v>38965</v>
      </c>
      <c r="B252" s="331">
        <v>1768.12419</v>
      </c>
      <c r="C252" s="341">
        <v>5089.3162506273884</v>
      </c>
      <c r="D252" s="429">
        <v>1000</v>
      </c>
      <c r="E252" s="184">
        <v>50</v>
      </c>
      <c r="F252" s="184">
        <f t="shared" si="6"/>
        <v>50</v>
      </c>
      <c r="G252" s="341">
        <v>7066</v>
      </c>
      <c r="H252" s="334" t="s">
        <v>54</v>
      </c>
      <c r="I252" s="339" t="s">
        <v>54</v>
      </c>
      <c r="J252" s="188" t="str">
        <f t="shared" si="7"/>
        <v>ok</v>
      </c>
    </row>
    <row r="253" spans="1:10" ht="12.75">
      <c r="A253" s="183">
        <v>38966</v>
      </c>
      <c r="B253" s="331">
        <v>1656.70262</v>
      </c>
      <c r="C253" s="341">
        <v>5086.8118938999996</v>
      </c>
      <c r="D253" s="429">
        <v>1000</v>
      </c>
      <c r="E253" s="184">
        <v>50</v>
      </c>
      <c r="F253" s="184">
        <f t="shared" si="6"/>
        <v>50</v>
      </c>
      <c r="G253" s="341">
        <v>7066</v>
      </c>
      <c r="H253" s="334" t="s">
        <v>54</v>
      </c>
      <c r="I253" s="339" t="s">
        <v>54</v>
      </c>
      <c r="J253" s="188" t="str">
        <f t="shared" si="7"/>
        <v>ok</v>
      </c>
    </row>
    <row r="254" spans="1:10" ht="12.75">
      <c r="A254" s="183">
        <v>38967</v>
      </c>
      <c r="B254" s="331">
        <v>1543.2643700000001</v>
      </c>
      <c r="C254" s="341">
        <v>5085.9913841000007</v>
      </c>
      <c r="D254" s="429">
        <v>1000</v>
      </c>
      <c r="E254" s="184">
        <v>50</v>
      </c>
      <c r="F254" s="184">
        <f t="shared" si="6"/>
        <v>50</v>
      </c>
      <c r="G254" s="341">
        <v>7066</v>
      </c>
      <c r="H254" s="334" t="s">
        <v>54</v>
      </c>
      <c r="I254" s="339" t="s">
        <v>54</v>
      </c>
      <c r="J254" s="188" t="str">
        <f t="shared" si="7"/>
        <v>ok</v>
      </c>
    </row>
    <row r="255" spans="1:10" ht="12.75">
      <c r="A255" s="183">
        <v>38968</v>
      </c>
      <c r="B255" s="331">
        <v>1448.4804100000001</v>
      </c>
      <c r="C255" s="341">
        <v>5089.4675139999999</v>
      </c>
      <c r="D255" s="429">
        <v>1000</v>
      </c>
      <c r="E255" s="184">
        <v>50</v>
      </c>
      <c r="F255" s="184">
        <f t="shared" si="6"/>
        <v>50</v>
      </c>
      <c r="G255" s="341">
        <v>7066</v>
      </c>
      <c r="H255" s="334" t="s">
        <v>54</v>
      </c>
      <c r="I255" s="339" t="s">
        <v>54</v>
      </c>
      <c r="J255" s="188" t="str">
        <f t="shared" si="7"/>
        <v>ok</v>
      </c>
    </row>
    <row r="256" spans="1:10" ht="12.75">
      <c r="A256" s="183">
        <v>38969</v>
      </c>
      <c r="B256" s="331">
        <v>1313.36285</v>
      </c>
      <c r="C256" s="341">
        <v>5089.8670000000002</v>
      </c>
      <c r="D256" s="429">
        <v>1000</v>
      </c>
      <c r="E256" s="184">
        <v>50</v>
      </c>
      <c r="F256" s="184">
        <f t="shared" ref="F256:F319" si="8">IF(D256+E256&gt;C256,C256-D256,E256)</f>
        <v>50</v>
      </c>
      <c r="G256" s="341">
        <v>7066</v>
      </c>
      <c r="H256" s="334" t="s">
        <v>54</v>
      </c>
      <c r="I256" s="339" t="s">
        <v>54</v>
      </c>
      <c r="J256" s="188" t="str">
        <f t="shared" si="7"/>
        <v>ok</v>
      </c>
    </row>
    <row r="257" spans="1:10" ht="12.75">
      <c r="A257" s="183">
        <v>38970</v>
      </c>
      <c r="B257" s="331">
        <v>1200.42877</v>
      </c>
      <c r="C257" s="341">
        <v>5094.3518097000006</v>
      </c>
      <c r="D257" s="429">
        <v>1000</v>
      </c>
      <c r="E257" s="184">
        <v>50</v>
      </c>
      <c r="F257" s="184">
        <f t="shared" si="8"/>
        <v>50</v>
      </c>
      <c r="G257" s="341">
        <v>7305</v>
      </c>
      <c r="H257" s="334" t="s">
        <v>54</v>
      </c>
      <c r="I257" s="339" t="s">
        <v>54</v>
      </c>
      <c r="J257" s="188" t="str">
        <f t="shared" si="7"/>
        <v>ok</v>
      </c>
    </row>
    <row r="258" spans="1:10" ht="12.75">
      <c r="A258" s="183">
        <v>38971</v>
      </c>
      <c r="B258" s="331">
        <v>1199.9246000000001</v>
      </c>
      <c r="C258" s="341">
        <v>5096.7790380000006</v>
      </c>
      <c r="D258" s="429">
        <v>1000</v>
      </c>
      <c r="E258" s="184">
        <v>50</v>
      </c>
      <c r="F258" s="184">
        <f t="shared" si="8"/>
        <v>50</v>
      </c>
      <c r="G258" s="341">
        <v>7451</v>
      </c>
      <c r="H258" s="334" t="s">
        <v>54</v>
      </c>
      <c r="I258" s="339" t="s">
        <v>54</v>
      </c>
      <c r="J258" s="188" t="str">
        <f t="shared" si="7"/>
        <v>ok</v>
      </c>
    </row>
    <row r="259" spans="1:10" ht="12.75">
      <c r="A259" s="183">
        <v>38972</v>
      </c>
      <c r="B259" s="331">
        <v>1111.1906799999999</v>
      </c>
      <c r="C259" s="341">
        <v>5096.4623268000005</v>
      </c>
      <c r="D259" s="429">
        <v>1000</v>
      </c>
      <c r="E259" s="184">
        <v>50</v>
      </c>
      <c r="F259" s="184">
        <f t="shared" si="8"/>
        <v>50</v>
      </c>
      <c r="G259" s="341">
        <v>7285</v>
      </c>
      <c r="H259" s="334" t="s">
        <v>54</v>
      </c>
      <c r="I259" s="339" t="s">
        <v>54</v>
      </c>
      <c r="J259" s="188" t="str">
        <f t="shared" si="7"/>
        <v>ok</v>
      </c>
    </row>
    <row r="260" spans="1:10" ht="12.75">
      <c r="A260" s="183">
        <v>38973</v>
      </c>
      <c r="B260" s="331">
        <v>1018.4234</v>
      </c>
      <c r="C260" s="341">
        <v>5368.581399196828</v>
      </c>
      <c r="D260" s="429">
        <v>1000</v>
      </c>
      <c r="E260" s="184">
        <v>50</v>
      </c>
      <c r="F260" s="184">
        <f t="shared" si="8"/>
        <v>50</v>
      </c>
      <c r="G260" s="341">
        <v>7099</v>
      </c>
      <c r="H260" s="334" t="s">
        <v>54</v>
      </c>
      <c r="I260" s="339" t="s">
        <v>54</v>
      </c>
      <c r="J260" s="188" t="str">
        <f t="shared" si="7"/>
        <v>ok</v>
      </c>
    </row>
    <row r="261" spans="1:10" ht="12.75">
      <c r="A261" s="183">
        <v>38974</v>
      </c>
      <c r="B261" s="331">
        <v>971.03142000000003</v>
      </c>
      <c r="C261" s="341">
        <v>5368.581399196828</v>
      </c>
      <c r="D261" s="429">
        <v>1000</v>
      </c>
      <c r="E261" s="184">
        <v>50</v>
      </c>
      <c r="F261" s="184">
        <f t="shared" si="8"/>
        <v>50</v>
      </c>
      <c r="G261" s="341">
        <v>7010</v>
      </c>
      <c r="H261" s="334" t="s">
        <v>54</v>
      </c>
      <c r="I261" s="339" t="s">
        <v>54</v>
      </c>
      <c r="J261" s="188" t="str">
        <f t="shared" ref="J261:J324" si="9">IF(D261+F261&gt;C261,"adjust","ok")</f>
        <v>ok</v>
      </c>
    </row>
    <row r="262" spans="1:10" ht="12.75">
      <c r="A262" s="183">
        <v>38975</v>
      </c>
      <c r="B262" s="331">
        <v>902.96847000000002</v>
      </c>
      <c r="C262" s="341">
        <v>5611.6989520654897</v>
      </c>
      <c r="D262" s="429">
        <v>1000</v>
      </c>
      <c r="E262" s="184">
        <v>50</v>
      </c>
      <c r="F262" s="184">
        <f t="shared" si="8"/>
        <v>50</v>
      </c>
      <c r="G262" s="341">
        <v>7095</v>
      </c>
      <c r="H262" s="334" t="s">
        <v>54</v>
      </c>
      <c r="I262" s="339" t="s">
        <v>54</v>
      </c>
      <c r="J262" s="188" t="str">
        <f t="shared" si="9"/>
        <v>ok</v>
      </c>
    </row>
    <row r="263" spans="1:10" ht="12.75">
      <c r="A263" s="183">
        <v>38976</v>
      </c>
      <c r="B263" s="331">
        <v>834.90552000000002</v>
      </c>
      <c r="C263" s="341">
        <v>5595.9808475770378</v>
      </c>
      <c r="D263" s="429">
        <v>1000</v>
      </c>
      <c r="E263" s="184">
        <v>50</v>
      </c>
      <c r="F263" s="184">
        <f t="shared" si="8"/>
        <v>50</v>
      </c>
      <c r="G263" s="341">
        <v>7060</v>
      </c>
      <c r="H263" s="334" t="s">
        <v>54</v>
      </c>
      <c r="I263" s="339" t="s">
        <v>54</v>
      </c>
      <c r="J263" s="188" t="str">
        <f t="shared" si="9"/>
        <v>ok</v>
      </c>
    </row>
    <row r="264" spans="1:10" ht="12.75">
      <c r="A264" s="183">
        <v>38977</v>
      </c>
      <c r="B264" s="331">
        <v>788.01770999999997</v>
      </c>
      <c r="C264" s="341">
        <v>5595.1240479692224</v>
      </c>
      <c r="D264" s="429">
        <v>1000</v>
      </c>
      <c r="E264" s="184">
        <v>50</v>
      </c>
      <c r="F264" s="184">
        <f t="shared" si="8"/>
        <v>50</v>
      </c>
      <c r="G264" s="341">
        <v>7031</v>
      </c>
      <c r="H264" s="334" t="s">
        <v>54</v>
      </c>
      <c r="I264" s="339" t="s">
        <v>54</v>
      </c>
      <c r="J264" s="188" t="str">
        <f t="shared" si="9"/>
        <v>ok</v>
      </c>
    </row>
    <row r="265" spans="1:10" s="195" customFormat="1" ht="12.75">
      <c r="A265" s="192">
        <v>38978</v>
      </c>
      <c r="B265" s="340">
        <v>753.73415</v>
      </c>
      <c r="C265" s="341">
        <v>5597.5420311909756</v>
      </c>
      <c r="D265" s="429">
        <v>1000</v>
      </c>
      <c r="E265" s="184">
        <v>50</v>
      </c>
      <c r="F265" s="184">
        <f t="shared" si="8"/>
        <v>50</v>
      </c>
      <c r="G265" s="341">
        <v>7095</v>
      </c>
      <c r="H265" s="334" t="s">
        <v>54</v>
      </c>
      <c r="I265" s="339" t="s">
        <v>54</v>
      </c>
      <c r="J265" s="188" t="str">
        <f t="shared" si="9"/>
        <v>ok</v>
      </c>
    </row>
    <row r="266" spans="1:10" ht="12.75">
      <c r="A266" s="183">
        <v>38979</v>
      </c>
      <c r="B266" s="331">
        <v>711.88804000000005</v>
      </c>
      <c r="C266" s="341">
        <v>5593.9139538006539</v>
      </c>
      <c r="D266" s="429">
        <v>1000</v>
      </c>
      <c r="E266" s="184">
        <v>50</v>
      </c>
      <c r="F266" s="184">
        <f t="shared" si="8"/>
        <v>50</v>
      </c>
      <c r="G266" s="341">
        <v>7095</v>
      </c>
      <c r="H266" s="334" t="s">
        <v>54</v>
      </c>
      <c r="I266" s="339" t="s">
        <v>54</v>
      </c>
      <c r="J266" s="188" t="str">
        <f t="shared" si="9"/>
        <v>ok</v>
      </c>
    </row>
    <row r="267" spans="1:10" ht="12.75">
      <c r="A267" s="183">
        <v>38980</v>
      </c>
      <c r="B267" s="331">
        <v>689.70456000000001</v>
      </c>
      <c r="C267" s="341">
        <v>5582.5498171085665</v>
      </c>
      <c r="D267" s="429">
        <v>1000</v>
      </c>
      <c r="E267" s="184">
        <v>50</v>
      </c>
      <c r="F267" s="184">
        <f t="shared" si="8"/>
        <v>50</v>
      </c>
      <c r="G267" s="341">
        <v>7095</v>
      </c>
      <c r="H267" s="334" t="s">
        <v>54</v>
      </c>
      <c r="I267" s="339" t="s">
        <v>54</v>
      </c>
      <c r="J267" s="188" t="str">
        <f t="shared" si="9"/>
        <v>ok</v>
      </c>
    </row>
    <row r="268" spans="1:10" ht="12.75">
      <c r="A268" s="183">
        <v>38981</v>
      </c>
      <c r="B268" s="331">
        <v>689.70456000000001</v>
      </c>
      <c r="C268" s="341">
        <v>5584.1057128510038</v>
      </c>
      <c r="D268" s="429">
        <v>1000</v>
      </c>
      <c r="E268" s="184">
        <v>50</v>
      </c>
      <c r="F268" s="184">
        <f t="shared" si="8"/>
        <v>50</v>
      </c>
      <c r="G268" s="341">
        <v>7083</v>
      </c>
      <c r="H268" s="334" t="s">
        <v>54</v>
      </c>
      <c r="I268" s="339" t="s">
        <v>54</v>
      </c>
      <c r="J268" s="188" t="str">
        <f t="shared" si="9"/>
        <v>ok</v>
      </c>
    </row>
    <row r="269" spans="1:10" ht="12.75">
      <c r="A269" s="183">
        <v>38982</v>
      </c>
      <c r="B269" s="331">
        <v>689.70456000000001</v>
      </c>
      <c r="C269" s="341">
        <v>5588.543696656282</v>
      </c>
      <c r="D269" s="429">
        <v>1000</v>
      </c>
      <c r="E269" s="184">
        <v>50</v>
      </c>
      <c r="F269" s="184">
        <f t="shared" si="8"/>
        <v>50</v>
      </c>
      <c r="G269" s="341">
        <v>7089</v>
      </c>
      <c r="H269" s="334" t="s">
        <v>54</v>
      </c>
      <c r="I269" s="339" t="s">
        <v>54</v>
      </c>
      <c r="J269" s="188" t="str">
        <f t="shared" si="9"/>
        <v>ok</v>
      </c>
    </row>
    <row r="270" spans="1:10" ht="12.75">
      <c r="A270" s="183">
        <v>38983</v>
      </c>
      <c r="B270" s="331">
        <v>727.51731000000007</v>
      </c>
      <c r="C270" s="341">
        <v>6443.8228545482607</v>
      </c>
      <c r="D270" s="429">
        <v>1000</v>
      </c>
      <c r="E270" s="184">
        <v>50</v>
      </c>
      <c r="F270" s="184">
        <f t="shared" si="8"/>
        <v>50</v>
      </c>
      <c r="G270" s="341">
        <v>7091</v>
      </c>
      <c r="H270" s="334" t="s">
        <v>54</v>
      </c>
      <c r="I270" s="339" t="s">
        <v>54</v>
      </c>
      <c r="J270" s="188" t="str">
        <f t="shared" si="9"/>
        <v>ok</v>
      </c>
    </row>
    <row r="271" spans="1:10" ht="12.75">
      <c r="A271" s="183">
        <v>38984</v>
      </c>
      <c r="B271" s="331">
        <v>743.65075000000002</v>
      </c>
      <c r="C271" s="341">
        <v>7576.8372967625382</v>
      </c>
      <c r="D271" s="429">
        <v>1000</v>
      </c>
      <c r="E271" s="184">
        <v>50</v>
      </c>
      <c r="F271" s="184">
        <f t="shared" si="8"/>
        <v>50</v>
      </c>
      <c r="G271" s="341">
        <v>7095</v>
      </c>
      <c r="H271" s="334" t="s">
        <v>54</v>
      </c>
      <c r="I271" s="339" t="s">
        <v>54</v>
      </c>
      <c r="J271" s="188" t="str">
        <f t="shared" si="9"/>
        <v>ok</v>
      </c>
    </row>
    <row r="272" spans="1:10" ht="12.75">
      <c r="A272" s="183">
        <v>38985</v>
      </c>
      <c r="B272" s="331">
        <v>730.03816000000006</v>
      </c>
      <c r="C272" s="341">
        <v>7587.4825001291993</v>
      </c>
      <c r="D272" s="429">
        <v>1000</v>
      </c>
      <c r="E272" s="184">
        <v>50</v>
      </c>
      <c r="F272" s="184">
        <f t="shared" si="8"/>
        <v>50</v>
      </c>
      <c r="G272" s="341">
        <v>7095</v>
      </c>
      <c r="H272" s="334" t="s">
        <v>54</v>
      </c>
      <c r="I272" s="339" t="s">
        <v>54</v>
      </c>
      <c r="J272" s="188" t="str">
        <f t="shared" si="9"/>
        <v>ok</v>
      </c>
    </row>
    <row r="273" spans="1:10" ht="12.75">
      <c r="A273" s="183">
        <v>38986</v>
      </c>
      <c r="B273" s="331">
        <v>746.67577000000006</v>
      </c>
      <c r="C273" s="341">
        <v>7595.7649171763915</v>
      </c>
      <c r="D273" s="429">
        <v>1000</v>
      </c>
      <c r="E273" s="184">
        <v>50</v>
      </c>
      <c r="F273" s="184">
        <f t="shared" si="8"/>
        <v>50</v>
      </c>
      <c r="G273" s="341">
        <v>7095</v>
      </c>
      <c r="H273" s="334" t="s">
        <v>54</v>
      </c>
      <c r="I273" s="339" t="s">
        <v>54</v>
      </c>
      <c r="J273" s="188" t="str">
        <f t="shared" si="9"/>
        <v>ok</v>
      </c>
    </row>
    <row r="274" spans="1:10" ht="12.75">
      <c r="A274" s="183">
        <v>38987</v>
      </c>
      <c r="B274" s="331">
        <v>747.17993999999999</v>
      </c>
      <c r="C274" s="341">
        <v>7599.005048</v>
      </c>
      <c r="D274" s="429">
        <v>1000</v>
      </c>
      <c r="E274" s="184">
        <v>50</v>
      </c>
      <c r="F274" s="184">
        <f t="shared" si="8"/>
        <v>50</v>
      </c>
      <c r="G274" s="341">
        <v>7095</v>
      </c>
      <c r="H274" s="334" t="s">
        <v>54</v>
      </c>
      <c r="I274" s="339" t="s">
        <v>54</v>
      </c>
      <c r="J274" s="188" t="str">
        <f t="shared" si="9"/>
        <v>ok</v>
      </c>
    </row>
    <row r="275" spans="1:10" ht="12.75">
      <c r="A275" s="183">
        <v>38988</v>
      </c>
      <c r="B275" s="331">
        <v>724.99645999999996</v>
      </c>
      <c r="C275" s="341">
        <v>7601.0110855000003</v>
      </c>
      <c r="D275" s="429">
        <v>1000</v>
      </c>
      <c r="E275" s="184">
        <v>50</v>
      </c>
      <c r="F275" s="184">
        <f t="shared" si="8"/>
        <v>50</v>
      </c>
      <c r="G275" s="341">
        <v>7095</v>
      </c>
      <c r="H275" s="334" t="s">
        <v>54</v>
      </c>
      <c r="I275" s="339" t="s">
        <v>54</v>
      </c>
      <c r="J275" s="188" t="str">
        <f t="shared" si="9"/>
        <v>ok</v>
      </c>
    </row>
    <row r="276" spans="1:10" ht="12.75">
      <c r="A276" s="183">
        <v>38989</v>
      </c>
      <c r="B276" s="331">
        <v>734.07151999999996</v>
      </c>
      <c r="C276" s="341">
        <v>7599.1918608999995</v>
      </c>
      <c r="D276" s="429">
        <v>1000</v>
      </c>
      <c r="E276" s="184">
        <v>50</v>
      </c>
      <c r="F276" s="184">
        <f t="shared" si="8"/>
        <v>50</v>
      </c>
      <c r="G276" s="341">
        <v>7095</v>
      </c>
      <c r="H276" s="334" t="s">
        <v>54</v>
      </c>
      <c r="I276" s="339" t="s">
        <v>54</v>
      </c>
      <c r="J276" s="188" t="str">
        <f t="shared" si="9"/>
        <v>ok</v>
      </c>
    </row>
    <row r="277" spans="1:10" ht="12.75">
      <c r="A277" s="183">
        <v>38990</v>
      </c>
      <c r="B277" s="331">
        <v>724.99645999999996</v>
      </c>
      <c r="C277" s="341">
        <v>7599.1920387801711</v>
      </c>
      <c r="D277" s="429">
        <v>1000</v>
      </c>
      <c r="E277" s="184">
        <v>50</v>
      </c>
      <c r="F277" s="184">
        <f t="shared" si="8"/>
        <v>50</v>
      </c>
      <c r="G277" s="341">
        <v>7095</v>
      </c>
      <c r="H277" s="334" t="s">
        <v>54</v>
      </c>
      <c r="I277" s="339" t="s">
        <v>54</v>
      </c>
      <c r="J277" s="188" t="str">
        <f t="shared" si="9"/>
        <v>ok</v>
      </c>
    </row>
    <row r="278" spans="1:10" ht="12.75">
      <c r="A278" s="183">
        <v>38991</v>
      </c>
      <c r="B278" s="331">
        <v>724.99645999999996</v>
      </c>
      <c r="C278" s="341">
        <v>7608.1338751602852</v>
      </c>
      <c r="D278" s="429">
        <v>1700</v>
      </c>
      <c r="E278" s="184">
        <v>50</v>
      </c>
      <c r="F278" s="184">
        <f t="shared" si="8"/>
        <v>50</v>
      </c>
      <c r="G278" s="341">
        <v>7095</v>
      </c>
      <c r="H278" s="334" t="s">
        <v>54</v>
      </c>
      <c r="I278" s="339" t="s">
        <v>54</v>
      </c>
      <c r="J278" s="188" t="str">
        <f t="shared" si="9"/>
        <v>ok</v>
      </c>
    </row>
    <row r="279" spans="1:10" ht="12.75">
      <c r="A279" s="183">
        <v>38992</v>
      </c>
      <c r="B279" s="331">
        <v>724.99645999999996</v>
      </c>
      <c r="C279" s="341">
        <v>7604.1586768133157</v>
      </c>
      <c r="D279" s="429">
        <v>1700</v>
      </c>
      <c r="E279" s="184">
        <v>50</v>
      </c>
      <c r="F279" s="184">
        <f t="shared" si="8"/>
        <v>50</v>
      </c>
      <c r="G279" s="341">
        <v>6719</v>
      </c>
      <c r="H279" s="334" t="s">
        <v>54</v>
      </c>
      <c r="I279" s="339" t="s">
        <v>54</v>
      </c>
      <c r="J279" s="188" t="str">
        <f t="shared" si="9"/>
        <v>ok</v>
      </c>
    </row>
    <row r="280" spans="1:10" ht="12.75">
      <c r="A280" s="183">
        <v>38993</v>
      </c>
      <c r="B280" s="331">
        <v>724.99645999999996</v>
      </c>
      <c r="C280" s="341">
        <v>7601.5757369701932</v>
      </c>
      <c r="D280" s="429">
        <v>1700</v>
      </c>
      <c r="E280" s="184">
        <v>50</v>
      </c>
      <c r="F280" s="184">
        <f t="shared" si="8"/>
        <v>50</v>
      </c>
      <c r="G280" s="341">
        <v>6253</v>
      </c>
      <c r="H280" s="334" t="s">
        <v>54</v>
      </c>
      <c r="I280" s="339" t="s">
        <v>54</v>
      </c>
      <c r="J280" s="188" t="str">
        <f t="shared" si="9"/>
        <v>ok</v>
      </c>
    </row>
    <row r="281" spans="1:10" ht="12.75">
      <c r="A281" s="183">
        <v>38994</v>
      </c>
      <c r="B281" s="331">
        <v>746.17160000000001</v>
      </c>
      <c r="C281" s="341">
        <v>7612.5406510666808</v>
      </c>
      <c r="D281" s="429">
        <v>1700</v>
      </c>
      <c r="E281" s="184">
        <v>50</v>
      </c>
      <c r="F281" s="184">
        <f t="shared" si="8"/>
        <v>50</v>
      </c>
      <c r="G281" s="341">
        <v>6691</v>
      </c>
      <c r="H281" s="334" t="s">
        <v>54</v>
      </c>
      <c r="I281" s="339" t="s">
        <v>54</v>
      </c>
      <c r="J281" s="188" t="str">
        <f t="shared" si="9"/>
        <v>ok</v>
      </c>
    </row>
    <row r="282" spans="1:10" ht="12.75">
      <c r="A282" s="183">
        <v>38995</v>
      </c>
      <c r="B282" s="331">
        <v>745.16326000000004</v>
      </c>
      <c r="C282" s="341">
        <v>7613.3351625526466</v>
      </c>
      <c r="D282" s="429">
        <v>1700</v>
      </c>
      <c r="E282" s="184">
        <v>50</v>
      </c>
      <c r="F282" s="184">
        <f t="shared" si="8"/>
        <v>50</v>
      </c>
      <c r="G282" s="341">
        <v>6691</v>
      </c>
      <c r="H282" s="334" t="s">
        <v>54</v>
      </c>
      <c r="I282" s="339" t="s">
        <v>54</v>
      </c>
      <c r="J282" s="188" t="str">
        <f t="shared" si="9"/>
        <v>ok</v>
      </c>
    </row>
    <row r="283" spans="1:10" ht="12.75">
      <c r="A283" s="183">
        <v>38996</v>
      </c>
      <c r="B283" s="331">
        <v>739.11321999999996</v>
      </c>
      <c r="C283" s="341">
        <v>7607.4270387384513</v>
      </c>
      <c r="D283" s="429">
        <v>1700</v>
      </c>
      <c r="E283" s="184">
        <v>50</v>
      </c>
      <c r="F283" s="184">
        <f t="shared" si="8"/>
        <v>50</v>
      </c>
      <c r="G283" s="341">
        <v>6691</v>
      </c>
      <c r="H283" s="334" t="s">
        <v>54</v>
      </c>
      <c r="I283" s="339" t="s">
        <v>54</v>
      </c>
      <c r="J283" s="188" t="str">
        <f t="shared" si="9"/>
        <v>ok</v>
      </c>
    </row>
    <row r="284" spans="1:10" s="195" customFormat="1" ht="12.75">
      <c r="A284" s="192">
        <v>38997</v>
      </c>
      <c r="B284" s="340">
        <v>745.16326000000004</v>
      </c>
      <c r="C284" s="341">
        <v>7606.6081356606201</v>
      </c>
      <c r="D284" s="429">
        <v>1700</v>
      </c>
      <c r="E284" s="184">
        <v>50</v>
      </c>
      <c r="F284" s="184">
        <f t="shared" si="8"/>
        <v>50</v>
      </c>
      <c r="G284" s="341">
        <v>5590</v>
      </c>
      <c r="H284" s="334" t="s">
        <v>54</v>
      </c>
      <c r="I284" s="339" t="s">
        <v>54</v>
      </c>
      <c r="J284" s="198" t="str">
        <f t="shared" si="9"/>
        <v>ok</v>
      </c>
    </row>
    <row r="285" spans="1:10" ht="12.75">
      <c r="A285" s="183">
        <v>38998</v>
      </c>
      <c r="B285" s="331">
        <v>745.16326000000004</v>
      </c>
      <c r="C285" s="341">
        <v>7236.9439900164498</v>
      </c>
      <c r="D285" s="429">
        <v>1700</v>
      </c>
      <c r="E285" s="184">
        <v>50</v>
      </c>
      <c r="F285" s="184">
        <f t="shared" si="8"/>
        <v>50</v>
      </c>
      <c r="G285" s="341">
        <v>5208</v>
      </c>
      <c r="H285" s="334" t="s">
        <v>54</v>
      </c>
      <c r="I285" s="339" t="s">
        <v>54</v>
      </c>
      <c r="J285" s="188" t="str">
        <f t="shared" si="9"/>
        <v>ok</v>
      </c>
    </row>
    <row r="286" spans="1:10" ht="12.75">
      <c r="A286" s="183">
        <v>38999</v>
      </c>
      <c r="B286" s="331">
        <v>745.16326000000004</v>
      </c>
      <c r="C286" s="341">
        <v>6200.0361004480656</v>
      </c>
      <c r="D286" s="429">
        <v>1700</v>
      </c>
      <c r="E286" s="184">
        <v>50</v>
      </c>
      <c r="F286" s="184">
        <f t="shared" si="8"/>
        <v>50</v>
      </c>
      <c r="G286" s="341">
        <v>6725</v>
      </c>
      <c r="H286" s="334" t="s">
        <v>54</v>
      </c>
      <c r="I286" s="339" t="s">
        <v>54</v>
      </c>
      <c r="J286" s="188" t="str">
        <f t="shared" si="9"/>
        <v>ok</v>
      </c>
    </row>
    <row r="287" spans="1:10" ht="12.75">
      <c r="A287" s="183">
        <v>39000</v>
      </c>
      <c r="B287" s="331">
        <v>729.53399000000002</v>
      </c>
      <c r="C287" s="341">
        <v>5386.1214414293781</v>
      </c>
      <c r="D287" s="429">
        <v>1700</v>
      </c>
      <c r="E287" s="184">
        <v>50</v>
      </c>
      <c r="F287" s="184">
        <f t="shared" si="8"/>
        <v>50</v>
      </c>
      <c r="G287" s="341">
        <v>6662</v>
      </c>
      <c r="H287" s="334" t="s">
        <v>54</v>
      </c>
      <c r="I287" s="339" t="s">
        <v>54</v>
      </c>
      <c r="J287" s="188" t="str">
        <f t="shared" si="9"/>
        <v>ok</v>
      </c>
    </row>
    <row r="288" spans="1:10" ht="12.75">
      <c r="A288" s="183">
        <v>39001</v>
      </c>
      <c r="B288" s="331">
        <v>701.80464000000006</v>
      </c>
      <c r="C288" s="341">
        <v>4055.0861570900897</v>
      </c>
      <c r="D288" s="429">
        <v>1700</v>
      </c>
      <c r="E288" s="184">
        <v>50</v>
      </c>
      <c r="F288" s="184">
        <f t="shared" si="8"/>
        <v>50</v>
      </c>
      <c r="G288" s="341">
        <v>6662</v>
      </c>
      <c r="H288" s="334" t="s">
        <v>54</v>
      </c>
      <c r="I288" s="339" t="s">
        <v>54</v>
      </c>
      <c r="J288" s="188" t="str">
        <f t="shared" si="9"/>
        <v>ok</v>
      </c>
    </row>
    <row r="289" spans="1:10" ht="12.75">
      <c r="A289" s="183">
        <v>39002</v>
      </c>
      <c r="B289" s="331">
        <v>685.16702999999995</v>
      </c>
      <c r="C289" s="341">
        <v>3383.8038437260993</v>
      </c>
      <c r="D289" s="429">
        <v>1700</v>
      </c>
      <c r="E289" s="184">
        <v>50</v>
      </c>
      <c r="F289" s="184">
        <f t="shared" si="8"/>
        <v>50</v>
      </c>
      <c r="G289" s="341">
        <v>6663</v>
      </c>
      <c r="H289" s="334" t="s">
        <v>54</v>
      </c>
      <c r="I289" s="339" t="s">
        <v>54</v>
      </c>
      <c r="J289" s="188" t="str">
        <f t="shared" si="9"/>
        <v>ok</v>
      </c>
    </row>
    <row r="290" spans="1:10" ht="12.75">
      <c r="A290" s="183">
        <v>39003</v>
      </c>
      <c r="B290" s="331">
        <v>698.77962000000002</v>
      </c>
      <c r="C290" s="341">
        <v>2888.5134133269844</v>
      </c>
      <c r="D290" s="429">
        <v>1700</v>
      </c>
      <c r="E290" s="184">
        <v>50</v>
      </c>
      <c r="F290" s="184">
        <f t="shared" si="8"/>
        <v>50</v>
      </c>
      <c r="G290" s="341">
        <v>6594</v>
      </c>
      <c r="H290" s="334" t="s">
        <v>54</v>
      </c>
      <c r="I290" s="339" t="s">
        <v>54</v>
      </c>
      <c r="J290" s="188" t="str">
        <f t="shared" si="9"/>
        <v>ok</v>
      </c>
    </row>
    <row r="291" spans="1:10" ht="12.75">
      <c r="A291" s="183">
        <v>39004</v>
      </c>
      <c r="B291" s="331">
        <v>723.48395000000005</v>
      </c>
      <c r="C291" s="341">
        <v>2526.1256784435927</v>
      </c>
      <c r="D291" s="429">
        <v>1700</v>
      </c>
      <c r="E291" s="184">
        <v>50</v>
      </c>
      <c r="F291" s="184">
        <f t="shared" si="8"/>
        <v>50</v>
      </c>
      <c r="G291" s="341">
        <v>6710</v>
      </c>
      <c r="H291" s="334" t="s">
        <v>54</v>
      </c>
      <c r="I291" s="339" t="s">
        <v>54</v>
      </c>
      <c r="J291" s="188" t="str">
        <f t="shared" si="9"/>
        <v>ok</v>
      </c>
    </row>
    <row r="292" spans="1:10" ht="12.75">
      <c r="A292" s="183">
        <v>39005</v>
      </c>
      <c r="B292" s="331">
        <v>735.07986000000005</v>
      </c>
      <c r="C292" s="341">
        <v>2419.8508703665048</v>
      </c>
      <c r="D292" s="429">
        <v>1700</v>
      </c>
      <c r="E292" s="184">
        <v>50</v>
      </c>
      <c r="F292" s="184">
        <f t="shared" si="8"/>
        <v>50</v>
      </c>
      <c r="G292" s="341">
        <v>6757</v>
      </c>
      <c r="H292" s="334" t="s">
        <v>54</v>
      </c>
      <c r="I292" s="339" t="s">
        <v>49</v>
      </c>
      <c r="J292" s="188" t="str">
        <f t="shared" si="9"/>
        <v>ok</v>
      </c>
    </row>
    <row r="293" spans="1:10" ht="12.75">
      <c r="A293" s="183">
        <v>39006</v>
      </c>
      <c r="B293" s="331">
        <v>743.65075000000002</v>
      </c>
      <c r="C293" s="341">
        <v>2411.3797491098535</v>
      </c>
      <c r="D293" s="429">
        <v>1700</v>
      </c>
      <c r="E293" s="184">
        <v>50</v>
      </c>
      <c r="F293" s="184">
        <f t="shared" si="8"/>
        <v>50</v>
      </c>
      <c r="G293" s="341">
        <v>7038</v>
      </c>
      <c r="H293" s="334" t="s">
        <v>54</v>
      </c>
      <c r="I293" s="339" t="s">
        <v>49</v>
      </c>
      <c r="J293" s="188" t="str">
        <f t="shared" si="9"/>
        <v>ok</v>
      </c>
    </row>
    <row r="294" spans="1:10" ht="12.75">
      <c r="A294" s="183">
        <v>39007</v>
      </c>
      <c r="B294" s="331">
        <v>825.83046000000002</v>
      </c>
      <c r="C294" s="341">
        <v>2350.7323142339733</v>
      </c>
      <c r="D294" s="429">
        <v>1700</v>
      </c>
      <c r="E294" s="184">
        <v>50</v>
      </c>
      <c r="F294" s="184">
        <f t="shared" si="8"/>
        <v>50</v>
      </c>
      <c r="G294" s="341">
        <v>6663</v>
      </c>
      <c r="H294" s="334" t="s">
        <v>54</v>
      </c>
      <c r="I294" s="339" t="s">
        <v>49</v>
      </c>
      <c r="J294" s="188" t="str">
        <f t="shared" si="9"/>
        <v>ok</v>
      </c>
    </row>
    <row r="295" spans="1:10" s="195" customFormat="1" ht="12.75">
      <c r="A295" s="192">
        <v>39008</v>
      </c>
      <c r="B295" s="340">
        <v>875.23911999999996</v>
      </c>
      <c r="C295" s="341">
        <v>2311.0381570753357</v>
      </c>
      <c r="D295" s="429">
        <v>1700</v>
      </c>
      <c r="E295" s="184">
        <v>50</v>
      </c>
      <c r="F295" s="184">
        <f t="shared" si="8"/>
        <v>50</v>
      </c>
      <c r="G295" s="341">
        <v>6663</v>
      </c>
      <c r="H295" s="334" t="s">
        <v>54</v>
      </c>
      <c r="I295" s="339" t="s">
        <v>49</v>
      </c>
      <c r="J295" s="198" t="str">
        <f t="shared" si="9"/>
        <v>ok</v>
      </c>
    </row>
    <row r="296" spans="1:10" ht="12.75">
      <c r="A296" s="183">
        <v>39009</v>
      </c>
      <c r="B296" s="331">
        <v>908.51434000000006</v>
      </c>
      <c r="C296" s="341">
        <v>2316.968227743816</v>
      </c>
      <c r="D296" s="429">
        <v>1700</v>
      </c>
      <c r="E296" s="184">
        <v>50</v>
      </c>
      <c r="F296" s="184">
        <f t="shared" si="8"/>
        <v>50</v>
      </c>
      <c r="G296" s="341">
        <v>6066</v>
      </c>
      <c r="H296" s="334" t="s">
        <v>54</v>
      </c>
      <c r="I296" s="339" t="s">
        <v>49</v>
      </c>
      <c r="J296" s="188" t="str">
        <f t="shared" si="9"/>
        <v>ok</v>
      </c>
    </row>
    <row r="297" spans="1:10" ht="12.75">
      <c r="A297" s="183">
        <v>39010</v>
      </c>
      <c r="B297" s="331">
        <v>958.42717000000005</v>
      </c>
      <c r="C297" s="341">
        <v>2318.5119384361014</v>
      </c>
      <c r="D297" s="429">
        <v>1700</v>
      </c>
      <c r="E297" s="184">
        <v>50</v>
      </c>
      <c r="F297" s="184">
        <f t="shared" si="8"/>
        <v>50</v>
      </c>
      <c r="G297" s="341">
        <v>6090</v>
      </c>
      <c r="H297" s="334" t="s">
        <v>54</v>
      </c>
      <c r="I297" s="339" t="s">
        <v>49</v>
      </c>
      <c r="J297" s="188" t="str">
        <f t="shared" si="9"/>
        <v>ok</v>
      </c>
    </row>
    <row r="298" spans="1:10" ht="12.75">
      <c r="A298" s="183">
        <v>39011</v>
      </c>
      <c r="B298" s="331">
        <v>998.76076999999998</v>
      </c>
      <c r="C298" s="341">
        <v>2322.6838705</v>
      </c>
      <c r="D298" s="429">
        <v>1700</v>
      </c>
      <c r="E298" s="184">
        <v>50</v>
      </c>
      <c r="F298" s="184">
        <f t="shared" si="8"/>
        <v>50</v>
      </c>
      <c r="G298" s="341">
        <v>5590</v>
      </c>
      <c r="H298" s="334" t="s">
        <v>54</v>
      </c>
      <c r="I298" s="339" t="s">
        <v>49</v>
      </c>
      <c r="J298" s="188" t="str">
        <f t="shared" si="9"/>
        <v>ok</v>
      </c>
    </row>
    <row r="299" spans="1:10" ht="12.75">
      <c r="A299" s="183">
        <v>39012</v>
      </c>
      <c r="B299" s="331">
        <v>999.26494000000002</v>
      </c>
      <c r="C299" s="341">
        <v>2316.2915898800002</v>
      </c>
      <c r="D299" s="429">
        <v>1700</v>
      </c>
      <c r="E299" s="184">
        <v>50</v>
      </c>
      <c r="F299" s="184">
        <f t="shared" si="8"/>
        <v>50</v>
      </c>
      <c r="G299" s="341">
        <v>7368</v>
      </c>
      <c r="H299" s="334" t="s">
        <v>54</v>
      </c>
      <c r="I299" s="339" t="s">
        <v>49</v>
      </c>
      <c r="J299" s="188" t="str">
        <f t="shared" si="9"/>
        <v>ok</v>
      </c>
    </row>
    <row r="300" spans="1:10" ht="12.75">
      <c r="A300" s="183">
        <v>39013</v>
      </c>
      <c r="B300" s="331">
        <v>990.18988000000002</v>
      </c>
      <c r="C300" s="341">
        <v>2312.6668841999999</v>
      </c>
      <c r="D300" s="429">
        <v>1700</v>
      </c>
      <c r="E300" s="184">
        <v>50</v>
      </c>
      <c r="F300" s="184">
        <f t="shared" si="8"/>
        <v>50</v>
      </c>
      <c r="G300" s="341">
        <v>8083</v>
      </c>
      <c r="H300" s="334" t="s">
        <v>54</v>
      </c>
      <c r="I300" s="339" t="s">
        <v>49</v>
      </c>
      <c r="J300" s="188" t="str">
        <f t="shared" si="9"/>
        <v>ok</v>
      </c>
    </row>
    <row r="301" spans="1:10" s="195" customFormat="1" ht="12.75">
      <c r="A301" s="192">
        <v>39014</v>
      </c>
      <c r="B301" s="340">
        <v>1022.45676</v>
      </c>
      <c r="C301" s="341">
        <v>2314.6280030000003</v>
      </c>
      <c r="D301" s="429">
        <v>1700</v>
      </c>
      <c r="E301" s="184">
        <v>50</v>
      </c>
      <c r="F301" s="184">
        <f t="shared" si="8"/>
        <v>50</v>
      </c>
      <c r="G301" s="341">
        <v>6692</v>
      </c>
      <c r="H301" s="334" t="s">
        <v>54</v>
      </c>
      <c r="I301" s="339" t="s">
        <v>49</v>
      </c>
      <c r="J301" s="188" t="str">
        <f t="shared" si="9"/>
        <v>ok</v>
      </c>
    </row>
    <row r="302" spans="1:10" ht="12.75">
      <c r="A302" s="183">
        <v>39015</v>
      </c>
      <c r="B302" s="331">
        <v>1059.26117</v>
      </c>
      <c r="C302" s="341">
        <v>2314.6280173143678</v>
      </c>
      <c r="D302" s="429">
        <v>1700</v>
      </c>
      <c r="E302" s="184">
        <v>50</v>
      </c>
      <c r="F302" s="184">
        <f t="shared" si="8"/>
        <v>50</v>
      </c>
      <c r="G302" s="341">
        <v>6340</v>
      </c>
      <c r="H302" s="334" t="s">
        <v>54</v>
      </c>
      <c r="I302" s="339" t="s">
        <v>49</v>
      </c>
      <c r="J302" s="188" t="str">
        <f t="shared" si="9"/>
        <v>ok</v>
      </c>
    </row>
    <row r="303" spans="1:10" ht="12.75">
      <c r="A303" s="183">
        <v>39016</v>
      </c>
      <c r="B303" s="331">
        <v>1085.47801</v>
      </c>
      <c r="C303" s="341">
        <v>2316.5829689331467</v>
      </c>
      <c r="D303" s="429">
        <v>1700</v>
      </c>
      <c r="E303" s="184">
        <v>50</v>
      </c>
      <c r="F303" s="184">
        <f t="shared" si="8"/>
        <v>50</v>
      </c>
      <c r="G303" s="341">
        <v>6344</v>
      </c>
      <c r="H303" s="334" t="s">
        <v>54</v>
      </c>
      <c r="I303" s="339" t="s">
        <v>49</v>
      </c>
      <c r="J303" s="188" t="str">
        <f t="shared" si="9"/>
        <v>ok</v>
      </c>
    </row>
    <row r="304" spans="1:10" ht="12.75">
      <c r="A304" s="183">
        <v>39017</v>
      </c>
      <c r="B304" s="331">
        <v>1111.1906799999999</v>
      </c>
      <c r="C304" s="341">
        <v>2321.6679925569451</v>
      </c>
      <c r="D304" s="429">
        <v>1700</v>
      </c>
      <c r="E304" s="184">
        <v>50</v>
      </c>
      <c r="F304" s="184">
        <f t="shared" si="8"/>
        <v>50</v>
      </c>
      <c r="G304" s="341">
        <v>6340</v>
      </c>
      <c r="H304" s="334" t="s">
        <v>54</v>
      </c>
      <c r="I304" s="339" t="s">
        <v>49</v>
      </c>
      <c r="J304" s="188" t="str">
        <f t="shared" si="9"/>
        <v>ok</v>
      </c>
    </row>
    <row r="305" spans="1:10" ht="12.75">
      <c r="A305" s="183">
        <v>39018</v>
      </c>
      <c r="B305" s="331">
        <v>1211.5205100000001</v>
      </c>
      <c r="C305" s="341">
        <v>2327.7160566554157</v>
      </c>
      <c r="D305" s="429">
        <v>1700</v>
      </c>
      <c r="E305" s="184">
        <v>50</v>
      </c>
      <c r="F305" s="184">
        <f t="shared" si="8"/>
        <v>50</v>
      </c>
      <c r="G305" s="341">
        <v>6489</v>
      </c>
      <c r="H305" s="334" t="s">
        <v>54</v>
      </c>
      <c r="I305" s="339" t="s">
        <v>49</v>
      </c>
      <c r="J305" s="188" t="str">
        <f t="shared" si="9"/>
        <v>ok</v>
      </c>
    </row>
    <row r="306" spans="1:10" ht="12.75">
      <c r="A306" s="183">
        <v>39019</v>
      </c>
      <c r="B306" s="331">
        <v>1264.96253</v>
      </c>
      <c r="C306" s="341">
        <v>2313.8448402053659</v>
      </c>
      <c r="D306" s="429">
        <v>1700</v>
      </c>
      <c r="E306" s="184">
        <v>50</v>
      </c>
      <c r="F306" s="184">
        <f t="shared" si="8"/>
        <v>50</v>
      </c>
      <c r="G306" s="341">
        <v>6719</v>
      </c>
      <c r="H306" s="334" t="s">
        <v>54</v>
      </c>
      <c r="I306" s="339" t="s">
        <v>49</v>
      </c>
      <c r="J306" s="188" t="str">
        <f t="shared" si="9"/>
        <v>ok</v>
      </c>
    </row>
    <row r="307" spans="1:10" ht="12.75">
      <c r="A307" s="183">
        <v>39020</v>
      </c>
      <c r="B307" s="331">
        <v>1264.96253</v>
      </c>
      <c r="C307" s="341">
        <v>2326.8801477926618</v>
      </c>
      <c r="D307" s="429">
        <v>1700</v>
      </c>
      <c r="E307" s="184">
        <v>50</v>
      </c>
      <c r="F307" s="184">
        <f t="shared" si="8"/>
        <v>50</v>
      </c>
      <c r="G307" s="341">
        <v>6719</v>
      </c>
      <c r="H307" s="334" t="s">
        <v>54</v>
      </c>
      <c r="I307" s="339" t="s">
        <v>49</v>
      </c>
      <c r="J307" s="188" t="str">
        <f t="shared" si="9"/>
        <v>ok</v>
      </c>
    </row>
    <row r="308" spans="1:10" ht="12.75">
      <c r="A308" s="183">
        <v>39021</v>
      </c>
      <c r="B308" s="331">
        <v>1219.5872300000001</v>
      </c>
      <c r="C308" s="341">
        <v>2322.2299697230519</v>
      </c>
      <c r="D308" s="429">
        <v>1700</v>
      </c>
      <c r="E308" s="184">
        <v>50</v>
      </c>
      <c r="F308" s="184">
        <f t="shared" si="8"/>
        <v>50</v>
      </c>
      <c r="G308" s="341">
        <v>6652</v>
      </c>
      <c r="H308" s="334" t="s">
        <v>54</v>
      </c>
      <c r="I308" s="339" t="s">
        <v>49</v>
      </c>
      <c r="J308" s="188" t="str">
        <f t="shared" si="9"/>
        <v>ok</v>
      </c>
    </row>
    <row r="309" spans="1:10" s="195" customFormat="1" ht="12.75">
      <c r="A309" s="192">
        <v>39022</v>
      </c>
      <c r="B309" s="340">
        <v>1403.6092800000001</v>
      </c>
      <c r="C309" s="341">
        <v>2315.7467161904133</v>
      </c>
      <c r="D309" s="429">
        <v>1700</v>
      </c>
      <c r="E309" s="184">
        <v>50</v>
      </c>
      <c r="F309" s="184">
        <f t="shared" si="8"/>
        <v>50</v>
      </c>
      <c r="G309" s="341">
        <v>6724</v>
      </c>
      <c r="H309" s="334" t="s">
        <v>54</v>
      </c>
      <c r="I309" s="339" t="s">
        <v>49</v>
      </c>
      <c r="J309" s="198" t="str">
        <f t="shared" si="9"/>
        <v>ok</v>
      </c>
    </row>
    <row r="310" spans="1:10" ht="12.75">
      <c r="A310" s="183">
        <v>39023</v>
      </c>
      <c r="B310" s="331">
        <v>1669.3068700000001</v>
      </c>
      <c r="C310" s="341">
        <v>2313.1891496411636</v>
      </c>
      <c r="D310" s="429">
        <v>1700</v>
      </c>
      <c r="E310" s="184">
        <v>50</v>
      </c>
      <c r="F310" s="184">
        <f t="shared" si="8"/>
        <v>50</v>
      </c>
      <c r="G310" s="341">
        <v>6719</v>
      </c>
      <c r="H310" s="334" t="s">
        <v>54</v>
      </c>
      <c r="I310" s="339" t="s">
        <v>49</v>
      </c>
      <c r="J310" s="188" t="str">
        <f t="shared" si="9"/>
        <v>ok</v>
      </c>
    </row>
    <row r="311" spans="1:10" ht="12.75">
      <c r="A311" s="183">
        <v>39024</v>
      </c>
      <c r="B311" s="331">
        <v>1825.0953999999999</v>
      </c>
      <c r="C311" s="341">
        <v>2315.9021004374936</v>
      </c>
      <c r="D311" s="429">
        <v>1700</v>
      </c>
      <c r="E311" s="184">
        <v>50</v>
      </c>
      <c r="F311" s="184">
        <f t="shared" si="8"/>
        <v>50</v>
      </c>
      <c r="G311" s="341">
        <v>6714</v>
      </c>
      <c r="H311" s="334" t="s">
        <v>54</v>
      </c>
      <c r="I311" s="339" t="s">
        <v>49</v>
      </c>
      <c r="J311" s="188" t="str">
        <f t="shared" si="9"/>
        <v>ok</v>
      </c>
    </row>
    <row r="312" spans="1:10" ht="12.75">
      <c r="A312" s="183">
        <v>39025</v>
      </c>
      <c r="B312" s="331">
        <v>2021.2175300000001</v>
      </c>
      <c r="C312" s="341">
        <v>2310.5402311577423</v>
      </c>
      <c r="D312" s="429">
        <v>1700</v>
      </c>
      <c r="E312" s="184">
        <v>50</v>
      </c>
      <c r="F312" s="184">
        <f t="shared" si="8"/>
        <v>50</v>
      </c>
      <c r="G312" s="341">
        <v>5211</v>
      </c>
      <c r="H312" s="334" t="s">
        <v>54</v>
      </c>
      <c r="I312" s="339" t="s">
        <v>49</v>
      </c>
      <c r="J312" s="188" t="str">
        <f t="shared" si="9"/>
        <v>ok</v>
      </c>
    </row>
    <row r="313" spans="1:10" ht="12.75">
      <c r="A313" s="183">
        <v>39026</v>
      </c>
      <c r="B313" s="331">
        <v>2139.6974799999998</v>
      </c>
      <c r="C313" s="341">
        <v>2321.9596855577383</v>
      </c>
      <c r="D313" s="429">
        <v>1700</v>
      </c>
      <c r="E313" s="184">
        <v>50</v>
      </c>
      <c r="F313" s="184">
        <f t="shared" si="8"/>
        <v>50</v>
      </c>
      <c r="G313" s="341">
        <v>5209</v>
      </c>
      <c r="H313" s="334" t="s">
        <v>54</v>
      </c>
      <c r="I313" s="339" t="s">
        <v>49</v>
      </c>
      <c r="J313" s="188" t="str">
        <f t="shared" si="9"/>
        <v>ok</v>
      </c>
    </row>
    <row r="314" spans="1:10" ht="12.75">
      <c r="A314" s="183">
        <v>39027</v>
      </c>
      <c r="B314" s="331">
        <v>2244.56484</v>
      </c>
      <c r="C314" s="341">
        <v>2321.7748194558644</v>
      </c>
      <c r="D314" s="429">
        <v>1700</v>
      </c>
      <c r="E314" s="184">
        <v>50</v>
      </c>
      <c r="F314" s="184">
        <f t="shared" si="8"/>
        <v>50</v>
      </c>
      <c r="G314" s="341">
        <v>4836</v>
      </c>
      <c r="H314" s="334" t="s">
        <v>54</v>
      </c>
      <c r="I314" s="339" t="s">
        <v>49</v>
      </c>
      <c r="J314" s="188" t="str">
        <f t="shared" si="9"/>
        <v>ok</v>
      </c>
    </row>
    <row r="315" spans="1:10" s="195" customFormat="1" ht="12.75">
      <c r="A315" s="192">
        <v>39028</v>
      </c>
      <c r="B315" s="340">
        <v>2258.6815999999999</v>
      </c>
      <c r="C315" s="341">
        <v>2315.8207924696053</v>
      </c>
      <c r="D315" s="429">
        <v>1700</v>
      </c>
      <c r="E315" s="184">
        <v>50</v>
      </c>
      <c r="F315" s="184">
        <f t="shared" si="8"/>
        <v>50</v>
      </c>
      <c r="G315" s="341">
        <v>4836</v>
      </c>
      <c r="H315" s="334" t="s">
        <v>54</v>
      </c>
      <c r="I315" s="339" t="s">
        <v>49</v>
      </c>
      <c r="J315" s="198" t="str">
        <f t="shared" si="9"/>
        <v>ok</v>
      </c>
    </row>
    <row r="316" spans="1:10" ht="12.75">
      <c r="A316" s="183">
        <v>39029</v>
      </c>
      <c r="B316" s="331">
        <v>2466.3996400000001</v>
      </c>
      <c r="C316" s="341">
        <v>2315.9951300000002</v>
      </c>
      <c r="D316" s="429">
        <v>1700</v>
      </c>
      <c r="E316" s="184">
        <v>50</v>
      </c>
      <c r="F316" s="184">
        <f t="shared" si="8"/>
        <v>50</v>
      </c>
      <c r="G316" s="341">
        <v>3936</v>
      </c>
      <c r="H316" s="334" t="s">
        <v>54</v>
      </c>
      <c r="I316" s="339" t="s">
        <v>49</v>
      </c>
      <c r="J316" s="188" t="str">
        <f t="shared" si="9"/>
        <v>ok</v>
      </c>
    </row>
    <row r="317" spans="1:10" ht="12.75">
      <c r="A317" s="183">
        <v>39030</v>
      </c>
      <c r="B317" s="331">
        <v>2549.5876899999998</v>
      </c>
      <c r="C317" s="341">
        <v>2309.5947342999998</v>
      </c>
      <c r="D317" s="429">
        <v>1700</v>
      </c>
      <c r="E317" s="184">
        <v>50</v>
      </c>
      <c r="F317" s="184">
        <f t="shared" si="8"/>
        <v>50</v>
      </c>
      <c r="G317" s="341">
        <v>4723</v>
      </c>
      <c r="H317" s="334" t="s">
        <v>54</v>
      </c>
      <c r="I317" s="339" t="s">
        <v>49</v>
      </c>
      <c r="J317" s="188" t="str">
        <f t="shared" si="9"/>
        <v>ok</v>
      </c>
    </row>
    <row r="318" spans="1:10" ht="12.75">
      <c r="A318" s="183">
        <v>39031</v>
      </c>
      <c r="B318" s="331">
        <v>2539.5042899999999</v>
      </c>
      <c r="C318" s="341">
        <v>2311.4739</v>
      </c>
      <c r="D318" s="429">
        <v>1700</v>
      </c>
      <c r="E318" s="184">
        <v>50</v>
      </c>
      <c r="F318" s="184">
        <f t="shared" si="8"/>
        <v>50</v>
      </c>
      <c r="G318" s="341">
        <v>3727</v>
      </c>
      <c r="H318" s="334" t="s">
        <v>54</v>
      </c>
      <c r="I318" s="339" t="s">
        <v>49</v>
      </c>
      <c r="J318" s="188" t="str">
        <f t="shared" si="9"/>
        <v>ok</v>
      </c>
    </row>
    <row r="319" spans="1:10" s="195" customFormat="1" ht="12.75">
      <c r="A319" s="192">
        <v>39032</v>
      </c>
      <c r="B319" s="340">
        <v>2444.2161599999999</v>
      </c>
      <c r="C319" s="341">
        <v>2318.0623759999999</v>
      </c>
      <c r="D319" s="429">
        <v>1700</v>
      </c>
      <c r="E319" s="184">
        <v>50</v>
      </c>
      <c r="F319" s="184">
        <f t="shared" si="8"/>
        <v>50</v>
      </c>
      <c r="G319" s="341">
        <v>3735</v>
      </c>
      <c r="H319" s="334" t="s">
        <v>54</v>
      </c>
      <c r="I319" s="339" t="s">
        <v>49</v>
      </c>
      <c r="J319" s="198" t="str">
        <f t="shared" si="9"/>
        <v>ok</v>
      </c>
    </row>
    <row r="320" spans="1:10" ht="12.75">
      <c r="A320" s="183">
        <v>39033</v>
      </c>
      <c r="B320" s="331">
        <v>2417.9993199999999</v>
      </c>
      <c r="C320" s="341">
        <v>2317.2261269999999</v>
      </c>
      <c r="D320" s="429">
        <v>1700</v>
      </c>
      <c r="E320" s="184">
        <v>50</v>
      </c>
      <c r="F320" s="184">
        <f t="shared" ref="F320:F369" si="10">IF(D320+E320&gt;C320,C320-D320,E320)</f>
        <v>50</v>
      </c>
      <c r="G320" s="341">
        <v>3735</v>
      </c>
      <c r="H320" s="334" t="s">
        <v>54</v>
      </c>
      <c r="I320" s="339" t="s">
        <v>49</v>
      </c>
      <c r="J320" s="188" t="str">
        <f t="shared" si="9"/>
        <v>ok</v>
      </c>
    </row>
    <row r="321" spans="1:10" ht="12.75">
      <c r="A321" s="183">
        <v>39034</v>
      </c>
      <c r="B321" s="331">
        <v>2417.9993199999999</v>
      </c>
      <c r="C321" s="341">
        <v>2319.1787709999999</v>
      </c>
      <c r="D321" s="429">
        <v>1700</v>
      </c>
      <c r="E321" s="184">
        <v>50</v>
      </c>
      <c r="F321" s="184">
        <f t="shared" si="10"/>
        <v>50</v>
      </c>
      <c r="G321" s="341">
        <v>4462</v>
      </c>
      <c r="H321" s="334" t="s">
        <v>54</v>
      </c>
      <c r="I321" s="339" t="s">
        <v>49</v>
      </c>
      <c r="J321" s="188" t="str">
        <f t="shared" si="9"/>
        <v>ok</v>
      </c>
    </row>
    <row r="322" spans="1:10" s="195" customFormat="1" ht="12.75">
      <c r="A322" s="192">
        <v>39035</v>
      </c>
      <c r="B322" s="340">
        <v>2381.1949100000002</v>
      </c>
      <c r="C322" s="341">
        <v>2319.5277799999999</v>
      </c>
      <c r="D322" s="429">
        <v>1700</v>
      </c>
      <c r="E322" s="184">
        <v>50</v>
      </c>
      <c r="F322" s="184">
        <f t="shared" si="10"/>
        <v>50</v>
      </c>
      <c r="G322" s="341">
        <v>4086</v>
      </c>
      <c r="H322" s="334" t="s">
        <v>54</v>
      </c>
      <c r="I322" s="339" t="s">
        <v>49</v>
      </c>
      <c r="J322" s="198" t="str">
        <f t="shared" si="9"/>
        <v>ok</v>
      </c>
    </row>
    <row r="323" spans="1:10" ht="12.75">
      <c r="A323" s="183">
        <v>39036</v>
      </c>
      <c r="B323" s="331">
        <v>2277.84006</v>
      </c>
      <c r="C323" s="341">
        <v>2308.2489299999997</v>
      </c>
      <c r="D323" s="429">
        <v>1700</v>
      </c>
      <c r="E323" s="184">
        <v>50</v>
      </c>
      <c r="F323" s="184">
        <f t="shared" si="10"/>
        <v>50</v>
      </c>
      <c r="G323" s="341">
        <v>4447</v>
      </c>
      <c r="H323" s="334" t="s">
        <v>54</v>
      </c>
      <c r="I323" s="339" t="s">
        <v>49</v>
      </c>
      <c r="J323" s="188" t="str">
        <f t="shared" si="9"/>
        <v>ok</v>
      </c>
    </row>
    <row r="324" spans="1:10" ht="12.75">
      <c r="A324" s="183">
        <v>39037</v>
      </c>
      <c r="B324" s="331">
        <v>2212.80213</v>
      </c>
      <c r="C324" s="341">
        <v>2305.8917030605112</v>
      </c>
      <c r="D324" s="429">
        <v>1700</v>
      </c>
      <c r="E324" s="184">
        <v>50</v>
      </c>
      <c r="F324" s="184">
        <f t="shared" si="10"/>
        <v>50</v>
      </c>
      <c r="G324" s="341">
        <v>1188</v>
      </c>
      <c r="H324" s="334" t="s">
        <v>54</v>
      </c>
      <c r="I324" s="339" t="s">
        <v>49</v>
      </c>
      <c r="J324" s="188" t="str">
        <f t="shared" si="9"/>
        <v>ok</v>
      </c>
    </row>
    <row r="325" spans="1:10" s="195" customFormat="1" ht="12.75">
      <c r="A325" s="192">
        <v>39038</v>
      </c>
      <c r="B325" s="340">
        <v>2181.0394200000001</v>
      </c>
      <c r="C325" s="341">
        <v>2318.5803618330629</v>
      </c>
      <c r="D325" s="429">
        <v>1700</v>
      </c>
      <c r="E325" s="184">
        <v>50</v>
      </c>
      <c r="F325" s="184">
        <f t="shared" si="10"/>
        <v>50</v>
      </c>
      <c r="G325" s="341">
        <v>2804</v>
      </c>
      <c r="H325" s="334" t="s">
        <v>54</v>
      </c>
      <c r="I325" s="339" t="s">
        <v>49</v>
      </c>
      <c r="J325" s="198" t="str">
        <f t="shared" ref="J325:J368" si="11">IF(D325+F325&gt;C325,"adjust","ok")</f>
        <v>ok</v>
      </c>
    </row>
    <row r="326" spans="1:10" ht="12.75">
      <c r="A326" s="183">
        <v>39039</v>
      </c>
      <c r="B326" s="331">
        <v>2119.5306799999998</v>
      </c>
      <c r="C326" s="341">
        <v>2316.0944566253402</v>
      </c>
      <c r="D326" s="429">
        <v>1700</v>
      </c>
      <c r="E326" s="184">
        <v>50</v>
      </c>
      <c r="F326" s="184">
        <f t="shared" si="10"/>
        <v>50</v>
      </c>
      <c r="G326" s="341">
        <v>1604</v>
      </c>
      <c r="H326" s="334" t="s">
        <v>54</v>
      </c>
      <c r="I326" s="339" t="s">
        <v>49</v>
      </c>
      <c r="J326" s="188" t="str">
        <f t="shared" si="11"/>
        <v>ok</v>
      </c>
    </row>
    <row r="327" spans="1:10" ht="12.75">
      <c r="A327" s="183">
        <v>39040</v>
      </c>
      <c r="B327" s="331">
        <v>2081.2137600000001</v>
      </c>
      <c r="C327" s="341">
        <v>2313.095936266353</v>
      </c>
      <c r="D327" s="429">
        <v>1700</v>
      </c>
      <c r="E327" s="184">
        <v>50</v>
      </c>
      <c r="F327" s="184">
        <f t="shared" si="10"/>
        <v>50</v>
      </c>
      <c r="G327" s="341">
        <v>2230</v>
      </c>
      <c r="H327" s="334" t="s">
        <v>54</v>
      </c>
      <c r="I327" s="339" t="s">
        <v>49</v>
      </c>
      <c r="J327" s="188" t="str">
        <f t="shared" si="11"/>
        <v>ok</v>
      </c>
    </row>
    <row r="328" spans="1:10" ht="12.75">
      <c r="A328" s="183">
        <v>39041</v>
      </c>
      <c r="B328" s="331">
        <v>2081.2137600000001</v>
      </c>
      <c r="C328" s="341">
        <v>2311.1734679456881</v>
      </c>
      <c r="D328" s="429">
        <v>1700</v>
      </c>
      <c r="E328" s="184">
        <v>50</v>
      </c>
      <c r="F328" s="184">
        <f t="shared" si="10"/>
        <v>50</v>
      </c>
      <c r="G328" s="341">
        <v>2230</v>
      </c>
      <c r="H328" s="334" t="s">
        <v>54</v>
      </c>
      <c r="I328" s="339" t="s">
        <v>49</v>
      </c>
      <c r="J328" s="188" t="str">
        <f t="shared" si="11"/>
        <v>ok</v>
      </c>
    </row>
    <row r="329" spans="1:10" s="195" customFormat="1" ht="12.75">
      <c r="A329" s="192">
        <v>39042</v>
      </c>
      <c r="B329" s="340">
        <v>2030.7967599999999</v>
      </c>
      <c r="C329" s="341">
        <v>2318.609435238297</v>
      </c>
      <c r="D329" s="429">
        <v>1700</v>
      </c>
      <c r="E329" s="184">
        <v>50</v>
      </c>
      <c r="F329" s="184">
        <f t="shared" si="10"/>
        <v>50</v>
      </c>
      <c r="G329" s="341">
        <v>2235</v>
      </c>
      <c r="H329" s="334" t="s">
        <v>54</v>
      </c>
      <c r="I329" s="339" t="s">
        <v>49</v>
      </c>
      <c r="J329" s="198" t="str">
        <f t="shared" si="11"/>
        <v>ok</v>
      </c>
    </row>
    <row r="330" spans="1:10" ht="12.75">
      <c r="A330" s="183">
        <v>39043</v>
      </c>
      <c r="B330" s="331">
        <v>1956.1795999999999</v>
      </c>
      <c r="C330" s="341">
        <v>2306.7880749138294</v>
      </c>
      <c r="D330" s="429">
        <v>1700</v>
      </c>
      <c r="E330" s="184">
        <v>50</v>
      </c>
      <c r="F330" s="184">
        <f t="shared" si="10"/>
        <v>50</v>
      </c>
      <c r="G330" s="341">
        <v>1817</v>
      </c>
      <c r="H330" s="334" t="s">
        <v>54</v>
      </c>
      <c r="I330" s="339" t="s">
        <v>49</v>
      </c>
      <c r="J330" s="188" t="str">
        <f t="shared" si="11"/>
        <v>ok</v>
      </c>
    </row>
    <row r="331" spans="1:10" ht="12.75">
      <c r="A331" s="183">
        <v>39044</v>
      </c>
      <c r="B331" s="331">
        <v>1832.1537800000001</v>
      </c>
      <c r="C331" s="341">
        <v>2300.8591719338247</v>
      </c>
      <c r="D331" s="429">
        <v>1700</v>
      </c>
      <c r="E331" s="184">
        <v>50</v>
      </c>
      <c r="F331" s="184">
        <f t="shared" si="10"/>
        <v>50</v>
      </c>
      <c r="G331" s="341">
        <v>1364</v>
      </c>
      <c r="H331" s="334" t="s">
        <v>54</v>
      </c>
      <c r="I331" s="339" t="s">
        <v>49</v>
      </c>
      <c r="J331" s="188" t="str">
        <f t="shared" si="11"/>
        <v>ok</v>
      </c>
    </row>
    <row r="332" spans="1:10" ht="12.75">
      <c r="A332" s="183">
        <v>39045</v>
      </c>
      <c r="B332" s="331">
        <v>1746.44488</v>
      </c>
      <c r="C332" s="341">
        <v>2303.8086654642493</v>
      </c>
      <c r="D332" s="429">
        <v>1700</v>
      </c>
      <c r="E332" s="184">
        <v>50</v>
      </c>
      <c r="F332" s="184">
        <f t="shared" si="10"/>
        <v>50</v>
      </c>
      <c r="G332" s="341">
        <v>1504</v>
      </c>
      <c r="H332" s="334" t="s">
        <v>54</v>
      </c>
      <c r="I332" s="339" t="s">
        <v>49</v>
      </c>
      <c r="J332" s="188" t="str">
        <f t="shared" si="11"/>
        <v>ok</v>
      </c>
    </row>
    <row r="333" spans="1:10" ht="12.75">
      <c r="A333" s="183">
        <v>39046</v>
      </c>
      <c r="B333" s="331">
        <v>1746.44488</v>
      </c>
      <c r="C333" s="341">
        <v>2304.2434673519483</v>
      </c>
      <c r="D333" s="429">
        <v>1700</v>
      </c>
      <c r="E333" s="184">
        <v>50</v>
      </c>
      <c r="F333" s="184">
        <f t="shared" si="10"/>
        <v>50</v>
      </c>
      <c r="G333" s="341">
        <v>1504</v>
      </c>
      <c r="H333" s="334" t="s">
        <v>54</v>
      </c>
      <c r="I333" s="339" t="s">
        <v>49</v>
      </c>
      <c r="J333" s="188" t="str">
        <f t="shared" si="11"/>
        <v>ok</v>
      </c>
    </row>
    <row r="334" spans="1:10" ht="12.75">
      <c r="A334" s="183">
        <v>39047</v>
      </c>
      <c r="B334" s="331">
        <v>1755.01577</v>
      </c>
      <c r="C334" s="341">
        <v>2304.3810648457779</v>
      </c>
      <c r="D334" s="429">
        <v>1700</v>
      </c>
      <c r="E334" s="184">
        <v>50</v>
      </c>
      <c r="F334" s="184">
        <f t="shared" si="10"/>
        <v>50</v>
      </c>
      <c r="G334" s="341">
        <v>1504</v>
      </c>
      <c r="H334" s="334" t="s">
        <v>54</v>
      </c>
      <c r="I334" s="339" t="s">
        <v>49</v>
      </c>
      <c r="J334" s="188" t="str">
        <f t="shared" si="11"/>
        <v>ok</v>
      </c>
    </row>
    <row r="335" spans="1:10" ht="12.75">
      <c r="A335" s="183">
        <v>39048</v>
      </c>
      <c r="B335" s="331">
        <v>1761.0658100000001</v>
      </c>
      <c r="C335" s="341">
        <v>2301.9624669430837</v>
      </c>
      <c r="D335" s="429">
        <v>1700</v>
      </c>
      <c r="E335" s="184">
        <v>50</v>
      </c>
      <c r="F335" s="184">
        <f t="shared" si="10"/>
        <v>50</v>
      </c>
      <c r="G335" s="341">
        <v>1504</v>
      </c>
      <c r="H335" s="334" t="s">
        <v>54</v>
      </c>
      <c r="I335" s="339" t="s">
        <v>49</v>
      </c>
      <c r="J335" s="188" t="str">
        <f t="shared" si="11"/>
        <v>ok</v>
      </c>
    </row>
    <row r="336" spans="1:10" s="195" customFormat="1" ht="12.75">
      <c r="A336" s="192">
        <v>39049</v>
      </c>
      <c r="B336" s="340">
        <v>1761.0658100000001</v>
      </c>
      <c r="C336" s="341">
        <v>2302.2532000000001</v>
      </c>
      <c r="D336" s="429">
        <v>1700</v>
      </c>
      <c r="E336" s="184">
        <v>50</v>
      </c>
      <c r="F336" s="184">
        <f t="shared" si="10"/>
        <v>50</v>
      </c>
      <c r="G336" s="341">
        <v>2780</v>
      </c>
      <c r="H336" s="334" t="s">
        <v>54</v>
      </c>
      <c r="I336" s="339" t="s">
        <v>49</v>
      </c>
      <c r="J336" s="198" t="str">
        <f t="shared" si="11"/>
        <v>ok</v>
      </c>
    </row>
    <row r="337" spans="1:10" ht="12.75">
      <c r="A337" s="183">
        <v>39050</v>
      </c>
      <c r="B337" s="331">
        <v>1761.0658100000001</v>
      </c>
      <c r="C337" s="341">
        <v>2303.2700999999997</v>
      </c>
      <c r="D337" s="429">
        <v>1700</v>
      </c>
      <c r="E337" s="184">
        <v>50</v>
      </c>
      <c r="F337" s="184">
        <f t="shared" si="10"/>
        <v>50</v>
      </c>
      <c r="G337" s="341">
        <v>3378</v>
      </c>
      <c r="H337" s="334" t="s">
        <v>54</v>
      </c>
      <c r="I337" s="339" t="s">
        <v>49</v>
      </c>
      <c r="J337" s="188" t="str">
        <f t="shared" si="11"/>
        <v>ok</v>
      </c>
    </row>
    <row r="338" spans="1:10" ht="12.75">
      <c r="A338" s="183">
        <v>39051</v>
      </c>
      <c r="B338" s="331">
        <v>1757.0324499999999</v>
      </c>
      <c r="C338" s="341">
        <v>2306.3251100000002</v>
      </c>
      <c r="D338" s="429">
        <v>1700</v>
      </c>
      <c r="E338" s="184">
        <v>50</v>
      </c>
      <c r="F338" s="184">
        <f t="shared" si="10"/>
        <v>50</v>
      </c>
      <c r="G338" s="341">
        <v>2981</v>
      </c>
      <c r="H338" s="334" t="s">
        <v>54</v>
      </c>
      <c r="I338" s="339" t="s">
        <v>49</v>
      </c>
      <c r="J338" s="188" t="str">
        <f t="shared" si="11"/>
        <v>ok</v>
      </c>
    </row>
    <row r="339" spans="1:10" ht="12.75">
      <c r="A339" s="183">
        <v>39052</v>
      </c>
      <c r="B339" s="331">
        <v>1758.5449599999999</v>
      </c>
      <c r="C339" s="341">
        <v>2844.7290000000003</v>
      </c>
      <c r="D339" s="429">
        <v>1700</v>
      </c>
      <c r="E339" s="184">
        <v>50</v>
      </c>
      <c r="F339" s="184">
        <f t="shared" si="10"/>
        <v>50</v>
      </c>
      <c r="G339" s="341">
        <v>6360</v>
      </c>
      <c r="H339" s="346" t="s">
        <v>49</v>
      </c>
      <c r="I339" s="339" t="s">
        <v>49</v>
      </c>
      <c r="J339" s="188" t="str">
        <f t="shared" si="11"/>
        <v>ok</v>
      </c>
    </row>
    <row r="340" spans="1:10" s="195" customFormat="1" ht="12.75">
      <c r="A340" s="192">
        <v>39053</v>
      </c>
      <c r="B340" s="340">
        <v>1736.86565</v>
      </c>
      <c r="C340" s="341">
        <v>3308.1306</v>
      </c>
      <c r="D340" s="429">
        <v>1700</v>
      </c>
      <c r="E340" s="184">
        <v>50</v>
      </c>
      <c r="F340" s="184">
        <f t="shared" si="10"/>
        <v>50</v>
      </c>
      <c r="G340" s="341">
        <v>6608</v>
      </c>
      <c r="H340" s="347" t="s">
        <v>49</v>
      </c>
      <c r="I340" s="348" t="s">
        <v>49</v>
      </c>
      <c r="J340" s="198" t="str">
        <f t="shared" si="11"/>
        <v>ok</v>
      </c>
    </row>
    <row r="341" spans="1:10" s="195" customFormat="1" ht="12.75">
      <c r="A341" s="192">
        <v>39054</v>
      </c>
      <c r="B341" s="340">
        <v>1714.1780000000001</v>
      </c>
      <c r="C341" s="341">
        <v>3937.2299000000003</v>
      </c>
      <c r="D341" s="429">
        <v>1700</v>
      </c>
      <c r="E341" s="184">
        <v>50</v>
      </c>
      <c r="F341" s="184">
        <f t="shared" si="10"/>
        <v>50</v>
      </c>
      <c r="G341" s="341">
        <v>5965</v>
      </c>
      <c r="H341" s="347" t="s">
        <v>49</v>
      </c>
      <c r="I341" s="348" t="s">
        <v>49</v>
      </c>
      <c r="J341" s="198" t="str">
        <f t="shared" si="11"/>
        <v>ok</v>
      </c>
    </row>
    <row r="342" spans="1:10" s="195" customFormat="1" ht="12.75">
      <c r="A342" s="192">
        <v>39055</v>
      </c>
      <c r="B342" s="340">
        <v>1714.1780000000001</v>
      </c>
      <c r="C342" s="341">
        <v>4503.0528999999997</v>
      </c>
      <c r="D342" s="429">
        <v>1700</v>
      </c>
      <c r="E342" s="184">
        <v>50</v>
      </c>
      <c r="F342" s="184">
        <f t="shared" si="10"/>
        <v>50</v>
      </c>
      <c r="G342" s="341">
        <v>5965</v>
      </c>
      <c r="H342" s="347" t="s">
        <v>49</v>
      </c>
      <c r="I342" s="348" t="s">
        <v>49</v>
      </c>
      <c r="J342" s="198" t="str">
        <f t="shared" si="11"/>
        <v>ok</v>
      </c>
    </row>
    <row r="343" spans="1:10" s="195" customFormat="1" ht="12.75">
      <c r="A343" s="192">
        <v>39056</v>
      </c>
      <c r="B343" s="340">
        <v>1733.8406299999999</v>
      </c>
      <c r="C343" s="341">
        <v>4880.4902700000002</v>
      </c>
      <c r="D343" s="429">
        <v>1700</v>
      </c>
      <c r="E343" s="184">
        <v>50</v>
      </c>
      <c r="F343" s="184">
        <f t="shared" si="10"/>
        <v>50</v>
      </c>
      <c r="G343" s="341">
        <v>5965</v>
      </c>
      <c r="H343" s="347" t="s">
        <v>49</v>
      </c>
      <c r="I343" s="348" t="s">
        <v>49</v>
      </c>
      <c r="J343" s="198" t="str">
        <f t="shared" si="11"/>
        <v>ok</v>
      </c>
    </row>
    <row r="344" spans="1:10" ht="12.75">
      <c r="A344" s="183">
        <v>39057</v>
      </c>
      <c r="B344" s="331">
        <v>1750.4782399999999</v>
      </c>
      <c r="C344" s="341">
        <v>5913.5459720240706</v>
      </c>
      <c r="D344" s="429">
        <v>1700</v>
      </c>
      <c r="E344" s="184">
        <v>50</v>
      </c>
      <c r="F344" s="184">
        <f t="shared" si="10"/>
        <v>50</v>
      </c>
      <c r="G344" s="341">
        <v>6697</v>
      </c>
      <c r="H344" s="347" t="s">
        <v>49</v>
      </c>
      <c r="I344" s="348" t="s">
        <v>49</v>
      </c>
      <c r="J344" s="188" t="str">
        <f t="shared" si="11"/>
        <v>ok</v>
      </c>
    </row>
    <row r="345" spans="1:10" ht="12.75">
      <c r="A345" s="183">
        <v>39058</v>
      </c>
      <c r="B345" s="331">
        <v>1777.7034200000001</v>
      </c>
      <c r="C345" s="341">
        <v>6509.5274190628024</v>
      </c>
      <c r="D345" s="429">
        <v>1700</v>
      </c>
      <c r="E345" s="184">
        <v>50</v>
      </c>
      <c r="F345" s="184">
        <f t="shared" si="10"/>
        <v>50</v>
      </c>
      <c r="G345" s="341">
        <v>6691</v>
      </c>
      <c r="H345" s="347" t="s">
        <v>49</v>
      </c>
      <c r="I345" s="348" t="s">
        <v>49</v>
      </c>
      <c r="J345" s="188" t="str">
        <f t="shared" si="11"/>
        <v>ok</v>
      </c>
    </row>
    <row r="346" spans="1:10" ht="12.75">
      <c r="A346" s="183">
        <v>39059</v>
      </c>
      <c r="B346" s="331">
        <v>1810.4744700000001</v>
      </c>
      <c r="C346" s="341">
        <v>6509.3738721261816</v>
      </c>
      <c r="D346" s="429">
        <v>1700</v>
      </c>
      <c r="E346" s="184">
        <v>50</v>
      </c>
      <c r="F346" s="184">
        <f t="shared" si="10"/>
        <v>50</v>
      </c>
      <c r="G346" s="341">
        <v>6405</v>
      </c>
      <c r="H346" s="347" t="s">
        <v>49</v>
      </c>
      <c r="I346" s="348" t="s">
        <v>49</v>
      </c>
      <c r="J346" s="188" t="str">
        <f t="shared" si="11"/>
        <v>ok</v>
      </c>
    </row>
    <row r="347" spans="1:10" s="195" customFormat="1" ht="12.75">
      <c r="A347" s="192">
        <v>39060</v>
      </c>
      <c r="B347" s="340">
        <v>1796.35771</v>
      </c>
      <c r="C347" s="341">
        <v>6507.9875884261282</v>
      </c>
      <c r="D347" s="429">
        <v>1700</v>
      </c>
      <c r="E347" s="184">
        <v>50</v>
      </c>
      <c r="F347" s="184">
        <f t="shared" si="10"/>
        <v>50</v>
      </c>
      <c r="G347" s="341">
        <v>6340</v>
      </c>
      <c r="H347" s="347" t="s">
        <v>49</v>
      </c>
      <c r="I347" s="348" t="s">
        <v>49</v>
      </c>
      <c r="J347" s="198" t="str">
        <f t="shared" si="11"/>
        <v>ok</v>
      </c>
    </row>
    <row r="348" spans="1:10" ht="12.75">
      <c r="A348" s="183">
        <v>39061</v>
      </c>
      <c r="B348" s="331">
        <v>1764.0908300000001</v>
      </c>
      <c r="C348" s="341">
        <v>6504.5437883446602</v>
      </c>
      <c r="D348" s="429">
        <v>1700</v>
      </c>
      <c r="E348" s="184">
        <v>50</v>
      </c>
      <c r="F348" s="184">
        <f t="shared" si="10"/>
        <v>50</v>
      </c>
      <c r="G348" s="341">
        <v>6340</v>
      </c>
      <c r="H348" s="347" t="s">
        <v>49</v>
      </c>
      <c r="I348" s="348" t="s">
        <v>49</v>
      </c>
      <c r="J348" s="188" t="str">
        <f t="shared" si="11"/>
        <v>ok</v>
      </c>
    </row>
    <row r="349" spans="1:10" ht="12.75">
      <c r="A349" s="183">
        <v>39062</v>
      </c>
      <c r="B349" s="331">
        <v>1764.0908300000001</v>
      </c>
      <c r="C349" s="341">
        <v>6499.4632271111013</v>
      </c>
      <c r="D349" s="429">
        <v>1700</v>
      </c>
      <c r="E349" s="184">
        <v>50</v>
      </c>
      <c r="F349" s="184">
        <f t="shared" si="10"/>
        <v>50</v>
      </c>
      <c r="G349" s="341">
        <v>6340</v>
      </c>
      <c r="H349" s="347" t="s">
        <v>49</v>
      </c>
      <c r="I349" s="348" t="s">
        <v>49</v>
      </c>
      <c r="J349" s="188" t="str">
        <f t="shared" si="11"/>
        <v>ok</v>
      </c>
    </row>
    <row r="350" spans="1:10" s="195" customFormat="1" ht="12.75">
      <c r="A350" s="192">
        <v>39063</v>
      </c>
      <c r="B350" s="340">
        <v>1726.78225</v>
      </c>
      <c r="C350" s="341">
        <v>6523.2659549862083</v>
      </c>
      <c r="D350" s="429">
        <v>1700</v>
      </c>
      <c r="E350" s="184">
        <v>50</v>
      </c>
      <c r="F350" s="184">
        <f t="shared" si="10"/>
        <v>50</v>
      </c>
      <c r="G350" s="341">
        <v>6340</v>
      </c>
      <c r="H350" s="347" t="s">
        <v>49</v>
      </c>
      <c r="I350" s="348" t="s">
        <v>49</v>
      </c>
      <c r="J350" s="198" t="str">
        <f t="shared" si="11"/>
        <v>ok</v>
      </c>
    </row>
    <row r="351" spans="1:10" ht="12.75">
      <c r="A351" s="183">
        <v>39064</v>
      </c>
      <c r="B351" s="331">
        <v>1662.2484899999999</v>
      </c>
      <c r="C351" s="341">
        <v>6510.3290747162546</v>
      </c>
      <c r="D351" s="429">
        <v>1700</v>
      </c>
      <c r="E351" s="184">
        <v>50</v>
      </c>
      <c r="F351" s="184">
        <f t="shared" si="10"/>
        <v>50</v>
      </c>
      <c r="G351" s="341">
        <v>6340</v>
      </c>
      <c r="H351" s="347" t="s">
        <v>49</v>
      </c>
      <c r="I351" s="348" t="s">
        <v>49</v>
      </c>
      <c r="J351" s="188" t="str">
        <f t="shared" si="11"/>
        <v>ok</v>
      </c>
    </row>
    <row r="352" spans="1:10" ht="12.75">
      <c r="A352" s="183">
        <v>39065</v>
      </c>
      <c r="B352" s="331">
        <v>1634.5191400000001</v>
      </c>
      <c r="C352" s="341">
        <v>6510.2520414583596</v>
      </c>
      <c r="D352" s="429">
        <v>1700</v>
      </c>
      <c r="E352" s="184">
        <v>50</v>
      </c>
      <c r="F352" s="184">
        <f t="shared" si="10"/>
        <v>50</v>
      </c>
      <c r="G352" s="341">
        <v>6340</v>
      </c>
      <c r="H352" s="347" t="s">
        <v>49</v>
      </c>
      <c r="I352" s="348" t="s">
        <v>49</v>
      </c>
      <c r="J352" s="188" t="str">
        <f t="shared" si="11"/>
        <v>ok</v>
      </c>
    </row>
    <row r="353" spans="1:22" ht="12.75">
      <c r="A353" s="183">
        <v>39066</v>
      </c>
      <c r="B353" s="331">
        <v>1617.37736</v>
      </c>
      <c r="C353" s="341">
        <v>6514.5914792298472</v>
      </c>
      <c r="D353" s="429">
        <v>1700</v>
      </c>
      <c r="E353" s="184">
        <v>50</v>
      </c>
      <c r="F353" s="184">
        <f t="shared" si="10"/>
        <v>50</v>
      </c>
      <c r="G353" s="341">
        <v>6340</v>
      </c>
      <c r="H353" s="347" t="s">
        <v>49</v>
      </c>
      <c r="I353" s="348" t="s">
        <v>49</v>
      </c>
      <c r="J353" s="188" t="str">
        <f t="shared" si="11"/>
        <v>ok</v>
      </c>
    </row>
    <row r="354" spans="1:22" ht="12.75">
      <c r="A354" s="183">
        <v>39067</v>
      </c>
      <c r="B354" s="331">
        <v>1568.4728700000001</v>
      </c>
      <c r="C354" s="341">
        <v>6512.3489249385902</v>
      </c>
      <c r="D354" s="429">
        <v>1700</v>
      </c>
      <c r="E354" s="184">
        <v>50</v>
      </c>
      <c r="F354" s="184">
        <f t="shared" si="10"/>
        <v>50</v>
      </c>
      <c r="G354" s="341">
        <v>6340</v>
      </c>
      <c r="H354" s="347" t="s">
        <v>49</v>
      </c>
      <c r="I354" s="348" t="s">
        <v>49</v>
      </c>
      <c r="J354" s="188" t="str">
        <f t="shared" si="11"/>
        <v>ok</v>
      </c>
    </row>
    <row r="355" spans="1:22" ht="12.75">
      <c r="A355" s="183">
        <v>39068</v>
      </c>
      <c r="B355" s="331">
        <v>1524.6100799999999</v>
      </c>
      <c r="C355" s="341">
        <v>6515.2201595953948</v>
      </c>
      <c r="D355" s="429">
        <v>1700</v>
      </c>
      <c r="E355" s="184">
        <v>50</v>
      </c>
      <c r="F355" s="184">
        <f t="shared" si="10"/>
        <v>50</v>
      </c>
      <c r="G355" s="341">
        <v>6340</v>
      </c>
      <c r="H355" s="347" t="s">
        <v>49</v>
      </c>
      <c r="I355" s="348" t="s">
        <v>49</v>
      </c>
      <c r="J355" s="188" t="str">
        <f t="shared" si="11"/>
        <v>ok</v>
      </c>
    </row>
    <row r="356" spans="1:22" ht="12.75">
      <c r="A356" s="183">
        <v>39069</v>
      </c>
      <c r="B356" s="331">
        <v>1524.6100799999999</v>
      </c>
      <c r="C356" s="341">
        <v>5882.9238522381083</v>
      </c>
      <c r="D356" s="429">
        <v>1700</v>
      </c>
      <c r="E356" s="184">
        <v>50</v>
      </c>
      <c r="F356" s="184">
        <f t="shared" si="10"/>
        <v>50</v>
      </c>
      <c r="G356" s="341">
        <v>6340</v>
      </c>
      <c r="H356" s="347" t="s">
        <v>49</v>
      </c>
      <c r="I356" s="348" t="s">
        <v>49</v>
      </c>
      <c r="J356" s="188" t="str">
        <f t="shared" si="11"/>
        <v>ok</v>
      </c>
    </row>
    <row r="357" spans="1:22" ht="12.75">
      <c r="A357" s="183">
        <v>39070</v>
      </c>
      <c r="B357" s="331">
        <v>1470.66389</v>
      </c>
      <c r="C357" s="341">
        <v>4608.0483281106945</v>
      </c>
      <c r="D357" s="429">
        <v>1700</v>
      </c>
      <c r="E357" s="184">
        <v>50</v>
      </c>
      <c r="F357" s="184">
        <f t="shared" si="10"/>
        <v>50</v>
      </c>
      <c r="G357" s="341">
        <v>6335</v>
      </c>
      <c r="H357" s="347" t="s">
        <v>49</v>
      </c>
      <c r="I357" s="348" t="s">
        <v>49</v>
      </c>
      <c r="J357" s="188" t="str">
        <f t="shared" si="11"/>
        <v>ok</v>
      </c>
    </row>
    <row r="358" spans="1:22" ht="12.75">
      <c r="A358" s="183">
        <v>39071</v>
      </c>
      <c r="B358" s="331">
        <v>1381.4258</v>
      </c>
      <c r="C358" s="341">
        <v>4003.458095</v>
      </c>
      <c r="D358" s="429">
        <v>1700</v>
      </c>
      <c r="E358" s="184">
        <v>50</v>
      </c>
      <c r="F358" s="184">
        <f t="shared" si="10"/>
        <v>50</v>
      </c>
      <c r="G358" s="341">
        <v>4836</v>
      </c>
      <c r="H358" s="347" t="s">
        <v>49</v>
      </c>
      <c r="I358" s="348" t="s">
        <v>49</v>
      </c>
      <c r="J358" s="188" t="str">
        <f t="shared" si="11"/>
        <v>ok</v>
      </c>
    </row>
    <row r="359" spans="1:22" ht="12.75">
      <c r="A359" s="183">
        <v>39072</v>
      </c>
      <c r="B359" s="331">
        <v>1348.6547499999999</v>
      </c>
      <c r="C359" s="341">
        <v>3758.1261499999996</v>
      </c>
      <c r="D359" s="429">
        <v>1700</v>
      </c>
      <c r="E359" s="184">
        <v>50</v>
      </c>
      <c r="F359" s="184">
        <f t="shared" si="10"/>
        <v>50</v>
      </c>
      <c r="G359" s="341">
        <v>4114</v>
      </c>
      <c r="H359" s="347" t="s">
        <v>49</v>
      </c>
      <c r="I359" s="348" t="s">
        <v>49</v>
      </c>
      <c r="J359" s="188" t="str">
        <f t="shared" si="11"/>
        <v>ok</v>
      </c>
    </row>
    <row r="360" spans="1:22" ht="12.75">
      <c r="A360" s="183">
        <v>39073</v>
      </c>
      <c r="B360" s="331">
        <v>1343.6130499999999</v>
      </c>
      <c r="C360" s="341">
        <v>3232.1752999999999</v>
      </c>
      <c r="D360" s="429">
        <v>1700</v>
      </c>
      <c r="E360" s="184">
        <v>50</v>
      </c>
      <c r="F360" s="184">
        <f t="shared" si="10"/>
        <v>50</v>
      </c>
      <c r="G360" s="341">
        <v>4110</v>
      </c>
      <c r="H360" s="347" t="s">
        <v>49</v>
      </c>
      <c r="I360" s="348" t="s">
        <v>49</v>
      </c>
      <c r="J360" s="188" t="str">
        <f t="shared" si="11"/>
        <v>ok</v>
      </c>
    </row>
    <row r="361" spans="1:22" ht="12.75">
      <c r="A361" s="183">
        <v>39074</v>
      </c>
      <c r="B361" s="331">
        <v>1334.0338200000001</v>
      </c>
      <c r="C361" s="341">
        <v>2768.8335000000002</v>
      </c>
      <c r="D361" s="429">
        <v>1700</v>
      </c>
      <c r="E361" s="184">
        <v>50</v>
      </c>
      <c r="F361" s="184">
        <f t="shared" si="10"/>
        <v>50</v>
      </c>
      <c r="G361" s="341">
        <v>2615</v>
      </c>
      <c r="H361" s="347" t="s">
        <v>49</v>
      </c>
      <c r="I361" s="348" t="s">
        <v>49</v>
      </c>
      <c r="J361" s="188" t="str">
        <f t="shared" si="11"/>
        <v>ok</v>
      </c>
    </row>
    <row r="362" spans="1:22" ht="12.75">
      <c r="A362" s="183">
        <v>39075</v>
      </c>
      <c r="B362" s="331">
        <v>1334.0338200000001</v>
      </c>
      <c r="C362" s="341">
        <v>2506.4140200000002</v>
      </c>
      <c r="D362" s="429">
        <v>1700</v>
      </c>
      <c r="E362" s="184">
        <v>50</v>
      </c>
      <c r="F362" s="184">
        <f t="shared" si="10"/>
        <v>50</v>
      </c>
      <c r="G362" s="341">
        <v>2605</v>
      </c>
      <c r="H362" s="347" t="s">
        <v>49</v>
      </c>
      <c r="I362" s="348" t="s">
        <v>49</v>
      </c>
      <c r="J362" s="188" t="str">
        <f t="shared" si="11"/>
        <v>ok</v>
      </c>
    </row>
    <row r="363" spans="1:22" ht="12.75">
      <c r="A363" s="183">
        <v>39076</v>
      </c>
      <c r="B363" s="331">
        <v>1334.0338200000001</v>
      </c>
      <c r="C363" s="341">
        <v>2505.1547799999998</v>
      </c>
      <c r="D363" s="429">
        <v>1700</v>
      </c>
      <c r="E363" s="184">
        <v>50</v>
      </c>
      <c r="F363" s="184">
        <f t="shared" si="10"/>
        <v>50</v>
      </c>
      <c r="G363" s="341">
        <v>2605</v>
      </c>
      <c r="H363" s="347" t="s">
        <v>49</v>
      </c>
      <c r="I363" s="348" t="s">
        <v>49</v>
      </c>
      <c r="J363" s="188" t="str">
        <f t="shared" si="11"/>
        <v>ok</v>
      </c>
    </row>
    <row r="364" spans="1:22" ht="12.75">
      <c r="A364" s="183">
        <v>39077</v>
      </c>
      <c r="B364" s="331">
        <v>1334.0338200000001</v>
      </c>
      <c r="C364" s="341">
        <v>2406.5182500000001</v>
      </c>
      <c r="D364" s="429">
        <v>1700</v>
      </c>
      <c r="E364" s="184">
        <v>50</v>
      </c>
      <c r="F364" s="184">
        <f t="shared" si="10"/>
        <v>50</v>
      </c>
      <c r="G364" s="341">
        <v>2605</v>
      </c>
      <c r="H364" s="347" t="s">
        <v>49</v>
      </c>
      <c r="I364" s="348" t="s">
        <v>49</v>
      </c>
      <c r="J364" s="188" t="str">
        <f t="shared" si="11"/>
        <v>ok</v>
      </c>
    </row>
    <row r="365" spans="1:22" ht="12.75">
      <c r="A365" s="183">
        <v>39078</v>
      </c>
      <c r="B365" s="331">
        <v>1344.1172200000001</v>
      </c>
      <c r="C365" s="341">
        <v>2207.8528799999999</v>
      </c>
      <c r="D365" s="429">
        <v>1700</v>
      </c>
      <c r="E365" s="184">
        <v>50</v>
      </c>
      <c r="F365" s="184">
        <f t="shared" si="10"/>
        <v>50</v>
      </c>
      <c r="G365" s="341">
        <v>2605</v>
      </c>
      <c r="H365" s="347" t="s">
        <v>49</v>
      </c>
      <c r="I365" s="348" t="s">
        <v>49</v>
      </c>
      <c r="J365" s="188" t="str">
        <f t="shared" si="11"/>
        <v>ok</v>
      </c>
    </row>
    <row r="366" spans="1:22" ht="12.75">
      <c r="A366" s="183">
        <v>39079</v>
      </c>
      <c r="B366" s="331">
        <v>1356.2173</v>
      </c>
      <c r="C366" s="341">
        <v>2012.33725</v>
      </c>
      <c r="D366" s="429">
        <v>1700</v>
      </c>
      <c r="E366" s="184">
        <v>50</v>
      </c>
      <c r="F366" s="184">
        <f t="shared" si="10"/>
        <v>50</v>
      </c>
      <c r="G366" s="341">
        <v>2413</v>
      </c>
      <c r="H366" s="347" t="s">
        <v>49</v>
      </c>
      <c r="I366" s="348" t="s">
        <v>49</v>
      </c>
      <c r="J366" s="188" t="str">
        <f t="shared" si="11"/>
        <v>ok</v>
      </c>
    </row>
    <row r="367" spans="1:22" ht="12.75">
      <c r="A367" s="183">
        <v>39080</v>
      </c>
      <c r="B367" s="343">
        <v>1356.2173</v>
      </c>
      <c r="C367" s="341">
        <v>1861.9476560000001</v>
      </c>
      <c r="D367" s="429">
        <v>1700</v>
      </c>
      <c r="E367" s="184">
        <v>50</v>
      </c>
      <c r="F367" s="184">
        <f t="shared" si="10"/>
        <v>50</v>
      </c>
      <c r="G367" s="341">
        <v>3707</v>
      </c>
      <c r="H367" s="347" t="s">
        <v>49</v>
      </c>
      <c r="I367" s="348" t="s">
        <v>49</v>
      </c>
      <c r="J367" s="188" t="str">
        <f t="shared" si="11"/>
        <v>ok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</row>
    <row r="368" spans="1:22" ht="12.75">
      <c r="A368" s="183">
        <v>39081</v>
      </c>
      <c r="B368" s="343">
        <v>1379.40912</v>
      </c>
      <c r="C368" s="341">
        <v>1843.0425750170521</v>
      </c>
      <c r="D368" s="429">
        <v>1700</v>
      </c>
      <c r="E368" s="184">
        <v>50</v>
      </c>
      <c r="F368" s="184">
        <f t="shared" si="10"/>
        <v>50</v>
      </c>
      <c r="G368" s="341">
        <v>4081</v>
      </c>
      <c r="H368" s="347" t="s">
        <v>49</v>
      </c>
      <c r="I368" s="348" t="s">
        <v>49</v>
      </c>
      <c r="J368" s="188" t="str">
        <f t="shared" si="11"/>
        <v>ok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</row>
    <row r="369" spans="1:10" s="207" customFormat="1" ht="12.75">
      <c r="A369" s="204">
        <v>39082</v>
      </c>
      <c r="B369" s="349">
        <v>1396.04673</v>
      </c>
      <c r="C369" s="350">
        <v>1864.5273213948901</v>
      </c>
      <c r="D369" s="429">
        <v>1700</v>
      </c>
      <c r="E369" s="351">
        <v>50</v>
      </c>
      <c r="F369" s="351">
        <f t="shared" si="10"/>
        <v>50</v>
      </c>
      <c r="G369" s="341">
        <v>3800</v>
      </c>
      <c r="H369" s="352" t="s">
        <v>49</v>
      </c>
      <c r="I369" s="353" t="s">
        <v>49</v>
      </c>
      <c r="J369" s="354" t="str">
        <f>IF(D369+F369&gt;C369,"adjust","ok")</f>
        <v>ok</v>
      </c>
    </row>
    <row r="370" spans="1:10" ht="12.75">
      <c r="A370" s="208" t="s">
        <v>7</v>
      </c>
      <c r="B370" s="355">
        <f t="shared" ref="B370:F370" si="12">SUM(B4:B369)</f>
        <v>519239.13713000051</v>
      </c>
      <c r="C370" s="356">
        <f t="shared" si="12"/>
        <v>2080744.4243528026</v>
      </c>
      <c r="D370" s="337">
        <f t="shared" si="12"/>
        <v>454150</v>
      </c>
      <c r="E370" s="337">
        <f t="shared" si="12"/>
        <v>18250</v>
      </c>
      <c r="F370" s="337">
        <f t="shared" si="12"/>
        <v>18250</v>
      </c>
      <c r="G370" s="337">
        <f t="shared" ref="G370" si="13">SUM(G4:G369)</f>
        <v>1955586</v>
      </c>
    </row>
    <row r="371" spans="1:10" ht="12.75">
      <c r="A371" s="208" t="s">
        <v>39</v>
      </c>
      <c r="B371" s="189">
        <f t="shared" ref="B371:F371" si="14">+B370*1.9835/1000</f>
        <v>1029.9108284973561</v>
      </c>
      <c r="C371" s="189">
        <f t="shared" si="14"/>
        <v>4127.1565657037845</v>
      </c>
      <c r="D371" s="190">
        <f t="shared" si="14"/>
        <v>900.80652500000008</v>
      </c>
      <c r="E371" s="190">
        <f t="shared" si="14"/>
        <v>36.198875000000001</v>
      </c>
      <c r="F371" s="190">
        <f t="shared" si="14"/>
        <v>36.198875000000001</v>
      </c>
      <c r="G371" s="190">
        <f t="shared" ref="G371" si="15">+G370*1.9835/1000</f>
        <v>3878.9048310000003</v>
      </c>
      <c r="I371" s="358"/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P3:S19"/>
  <sheetViews>
    <sheetView topLeftCell="D1" workbookViewId="0">
      <selection activeCell="Q4" sqref="Q4"/>
    </sheetView>
  </sheetViews>
  <sheetFormatPr defaultRowHeight="12.75"/>
  <cols>
    <col min="16" max="16" width="32.140625" customWidth="1"/>
    <col min="17" max="17" width="14" customWidth="1"/>
    <col min="18" max="18" width="18.42578125" bestFit="1" customWidth="1"/>
    <col min="19" max="19" width="12.42578125" bestFit="1" customWidth="1"/>
  </cols>
  <sheetData>
    <row r="3" spans="16:19" ht="13.5" thickBot="1">
      <c r="P3" t="s">
        <v>64</v>
      </c>
      <c r="Q3" t="s">
        <v>65</v>
      </c>
      <c r="R3" t="s">
        <v>66</v>
      </c>
      <c r="S3" t="s">
        <v>67</v>
      </c>
    </row>
    <row r="4" spans="16:19">
      <c r="P4" s="445" t="s">
        <v>85</v>
      </c>
      <c r="Q4" s="453">
        <f>chart2011a!T7/1000</f>
        <v>1.1900798896161375</v>
      </c>
      <c r="R4" s="453">
        <f>chart2012a!S2/1000</f>
        <v>1.0424444925960563</v>
      </c>
      <c r="S4" s="454">
        <f>chart2015a!Q2/1000</f>
        <v>0.59386832872862294</v>
      </c>
    </row>
    <row r="5" spans="16:19">
      <c r="P5" s="468" t="s">
        <v>88</v>
      </c>
      <c r="Q5" s="451">
        <f>chart2011a!T8/1000</f>
        <v>0.16655297270113428</v>
      </c>
      <c r="R5" s="451">
        <f>chart2012a!S3/1000</f>
        <v>0.85599645377029709</v>
      </c>
      <c r="S5" s="455">
        <f>chart2015a!Q3/1000</f>
        <v>1.8759216714372896E-2</v>
      </c>
    </row>
    <row r="6" spans="16:19">
      <c r="P6" s="449" t="s">
        <v>84</v>
      </c>
      <c r="Q6" s="451">
        <f>chart2011a!T9/1000</f>
        <v>3.5627817632850624E-3</v>
      </c>
      <c r="R6" s="451">
        <f>chart2012a!S4/1000</f>
        <v>0.49089917391847915</v>
      </c>
      <c r="S6" s="455">
        <f>chart2015a!Q4/1000</f>
        <v>0.5368531247778644</v>
      </c>
    </row>
    <row r="7" spans="16:19">
      <c r="P7" s="449" t="s">
        <v>90</v>
      </c>
      <c r="Q7" s="451">
        <f>chart2011a!T10/1000</f>
        <v>2.7669609216232267</v>
      </c>
      <c r="R7" s="451">
        <f>chart2012a!S5/1000</f>
        <v>8.2559539399962537E-2</v>
      </c>
      <c r="S7" s="455">
        <f>chart2015a!Q5/1000</f>
        <v>0</v>
      </c>
    </row>
    <row r="8" spans="16:19" ht="13.5" thickBot="1">
      <c r="P8" s="457" t="s">
        <v>86</v>
      </c>
      <c r="Q8" s="452">
        <f>chart2011a!T11/1000</f>
        <v>1.0299108284973562</v>
      </c>
      <c r="R8" s="452">
        <f>chart2012a!S6/1000</f>
        <v>0.99379506303993037</v>
      </c>
      <c r="S8" s="456">
        <f>chart2015a!Q6/1000</f>
        <v>0.63520792788906499</v>
      </c>
    </row>
    <row r="9" spans="16:19">
      <c r="Q9" s="450">
        <f>SUM(Q4:Q8)</f>
        <v>5.1570673942011398</v>
      </c>
      <c r="R9" s="450">
        <f t="shared" ref="R9:S9" si="0">SUM(R4:R8)</f>
        <v>3.4656947227247255</v>
      </c>
      <c r="S9" s="451">
        <f t="shared" si="0"/>
        <v>1.7846885981099252</v>
      </c>
    </row>
    <row r="19" spans="17:17">
      <c r="Q19">
        <v>1000</v>
      </c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P3:S13"/>
  <sheetViews>
    <sheetView topLeftCell="B1" workbookViewId="0">
      <selection activeCell="Q6" sqref="Q6"/>
    </sheetView>
  </sheetViews>
  <sheetFormatPr defaultRowHeight="12.75"/>
  <cols>
    <col min="16" max="16" width="32.140625" customWidth="1"/>
    <col min="17" max="17" width="14" customWidth="1"/>
    <col min="18" max="18" width="18.42578125" bestFit="1" customWidth="1"/>
    <col min="19" max="19" width="12.42578125" bestFit="1" customWidth="1"/>
  </cols>
  <sheetData>
    <row r="3" spans="16:19" ht="13.5" thickBot="1">
      <c r="P3" t="s">
        <v>64</v>
      </c>
      <c r="Q3" t="s">
        <v>65</v>
      </c>
      <c r="R3" t="s">
        <v>66</v>
      </c>
      <c r="S3" t="s">
        <v>67</v>
      </c>
    </row>
    <row r="4" spans="16:19">
      <c r="P4" s="459" t="s">
        <v>89</v>
      </c>
      <c r="Q4" s="453">
        <f>data2011!D374/1000</f>
        <v>0.10453045</v>
      </c>
      <c r="R4" s="453">
        <f>data2012!D375/1000</f>
        <v>0.59782690000000005</v>
      </c>
      <c r="S4" s="458">
        <f>data2015!D375/1000</f>
        <v>0.22545449433000003</v>
      </c>
    </row>
    <row r="5" spans="16:19">
      <c r="P5" s="449" t="s">
        <v>88</v>
      </c>
      <c r="Q5" s="451">
        <f>data2011!J374/1000</f>
        <v>0.16655297270113428</v>
      </c>
      <c r="R5" s="451">
        <f>data2012!J375/1000</f>
        <v>0.85599645377029709</v>
      </c>
      <c r="S5" s="455">
        <f>data2015!J375/1000</f>
        <v>1.8759216714372896E-2</v>
      </c>
    </row>
    <row r="6" spans="16:19" ht="13.5" thickBot="1">
      <c r="P6" s="457" t="s">
        <v>87</v>
      </c>
      <c r="Q6" s="452">
        <f>data2011!Y374/1000</f>
        <v>3.6078214082988662</v>
      </c>
      <c r="R6" s="452">
        <f>data2012!Y375/1000</f>
        <v>0.80495669372970269</v>
      </c>
      <c r="S6" s="456">
        <f>data2015!Y375/1000</f>
        <v>0.56512767845562717</v>
      </c>
    </row>
    <row r="7" spans="16:19">
      <c r="Q7" s="450">
        <f>SUM(Q4:Q6)</f>
        <v>3.8789048310000007</v>
      </c>
      <c r="R7" s="450">
        <f>SUM(R4:R6)</f>
        <v>2.2587800474999997</v>
      </c>
      <c r="S7" s="450">
        <f>SUM(S4:S6)</f>
        <v>0.80934138950000012</v>
      </c>
    </row>
    <row r="10" spans="16:19">
      <c r="P10" t="s">
        <v>69</v>
      </c>
      <c r="Q10" s="465">
        <f>(Q4/$Q$7)</f>
        <v>2.6948444098086194E-2</v>
      </c>
      <c r="R10" s="465">
        <f>R4/$R$7</f>
        <v>0.264668045329013</v>
      </c>
      <c r="S10" s="465">
        <f>S4/$S$7</f>
        <v>0.27856538323003927</v>
      </c>
    </row>
    <row r="11" spans="16:19">
      <c r="P11" t="s">
        <v>40</v>
      </c>
      <c r="Q11" s="465">
        <f t="shared" ref="Q11:Q12" si="0">(Q5/$Q$7)</f>
        <v>4.2938143614674892E-2</v>
      </c>
      <c r="R11" s="465">
        <f t="shared" ref="R11:R12" si="1">R5/$R$7</f>
        <v>0.37896405837199926</v>
      </c>
      <c r="S11" s="465">
        <f t="shared" ref="S11:S12" si="2">S5/$S$7</f>
        <v>2.317837312875112E-2</v>
      </c>
    </row>
    <row r="12" spans="16:19">
      <c r="P12" t="s">
        <v>68</v>
      </c>
      <c r="Q12" s="465">
        <f t="shared" si="0"/>
        <v>0.93011341228723887</v>
      </c>
      <c r="R12" s="465">
        <f t="shared" si="1"/>
        <v>0.3563678962989878</v>
      </c>
      <c r="S12" s="465">
        <f t="shared" si="2"/>
        <v>0.69825624364120953</v>
      </c>
    </row>
    <row r="13" spans="16:19">
      <c r="Q13" s="466">
        <f>SUM(Q10:Q12)</f>
        <v>1</v>
      </c>
      <c r="R13" s="466">
        <f t="shared" ref="R13:S13" si="3">SUM(R10:R12)</f>
        <v>1</v>
      </c>
      <c r="S13" s="466">
        <f t="shared" si="3"/>
        <v>0.99999999999999989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D394"/>
  <sheetViews>
    <sheetView showGridLines="0" zoomScale="90" zoomScaleNormal="90" workbookViewId="0">
      <pane xSplit="2" ySplit="7" topLeftCell="C8" activePane="bottomRight" state="frozenSplit"/>
      <selection activeCell="J39" sqref="J39"/>
      <selection pane="topRight" activeCell="J39" sqref="J39"/>
      <selection pane="bottomLeft" activeCell="J39" sqref="J39"/>
      <selection pane="bottomRight" activeCell="F205" sqref="F205"/>
    </sheetView>
  </sheetViews>
  <sheetFormatPr defaultColWidth="9.140625" defaultRowHeight="12.75"/>
  <cols>
    <col min="1" max="1" width="1.7109375" style="1" customWidth="1"/>
    <col min="2" max="2" width="11.85546875" style="5" customWidth="1"/>
    <col min="3" max="3" width="8.42578125" style="297" customWidth="1"/>
    <col min="4" max="4" width="14" style="1" customWidth="1"/>
    <col min="5" max="5" width="15.28515625" style="1" customWidth="1"/>
    <col min="6" max="6" width="8.42578125" style="1" customWidth="1"/>
    <col min="7" max="7" width="8.5703125" style="1" customWidth="1"/>
    <col min="8" max="8" width="10.28515625" style="1" hidden="1" customWidth="1"/>
    <col min="9" max="9" width="12.85546875" style="1" customWidth="1"/>
    <col min="10" max="10" width="11.28515625" style="1" customWidth="1"/>
    <col min="11" max="11" width="9.5703125" style="1" bestFit="1" customWidth="1"/>
    <col min="12" max="12" width="10.85546875" style="1" customWidth="1"/>
    <col min="13" max="13" width="9.5703125" style="1" bestFit="1" customWidth="1"/>
    <col min="14" max="17" width="9.5703125" style="1" hidden="1" customWidth="1"/>
    <col min="18" max="18" width="9.85546875" style="1" hidden="1" customWidth="1"/>
    <col min="19" max="19" width="9.42578125" style="1" hidden="1" customWidth="1"/>
    <col min="20" max="20" width="9.42578125" style="1" customWidth="1"/>
    <col min="21" max="21" width="12.140625" style="1" customWidth="1"/>
    <col min="22" max="22" width="3.5703125" style="1" hidden="1" customWidth="1"/>
    <col min="23" max="24" width="0" style="1" hidden="1" customWidth="1"/>
    <col min="25" max="25" width="13.85546875" style="5" bestFit="1" customWidth="1"/>
    <col min="26" max="26" width="12.7109375" style="5" customWidth="1"/>
    <col min="27" max="27" width="11.85546875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B1" s="470"/>
      <c r="C1" s="5" t="s">
        <v>92</v>
      </c>
      <c r="D1" s="5"/>
      <c r="E1" s="5"/>
      <c r="F1" s="5"/>
      <c r="G1" s="5"/>
      <c r="H1" s="210"/>
      <c r="I1" s="210"/>
      <c r="J1" s="210"/>
    </row>
    <row r="2" spans="1:30" s="18" customFormat="1" ht="18" customHeight="1" thickBot="1">
      <c r="A2" s="6"/>
      <c r="B2" s="211"/>
      <c r="C2" s="211"/>
      <c r="D2" s="472" t="s">
        <v>0</v>
      </c>
      <c r="E2" s="473"/>
      <c r="F2" s="474"/>
      <c r="G2" s="213"/>
      <c r="H2" s="214"/>
      <c r="I2" s="215"/>
      <c r="J2" s="215"/>
      <c r="K2" s="211"/>
      <c r="L2" s="214"/>
      <c r="M2" s="214"/>
      <c r="N2" s="216"/>
      <c r="O2" s="217" t="s">
        <v>1</v>
      </c>
      <c r="P2" s="218"/>
      <c r="Q2" s="219"/>
      <c r="R2" s="220"/>
      <c r="S2" s="220" t="s">
        <v>2</v>
      </c>
      <c r="T2" s="221" t="s">
        <v>3</v>
      </c>
      <c r="U2" s="222" t="s">
        <v>4</v>
      </c>
      <c r="V2" s="17"/>
      <c r="W2" s="6"/>
      <c r="X2" s="6"/>
    </row>
    <row r="3" spans="1:30" s="18" customFormat="1" ht="15" thickBot="1">
      <c r="A3" s="6"/>
      <c r="B3" s="223"/>
      <c r="C3" s="359"/>
      <c r="D3" s="475" t="s">
        <v>5</v>
      </c>
      <c r="E3" s="476"/>
      <c r="F3" s="224" t="s">
        <v>6</v>
      </c>
      <c r="G3" s="218"/>
      <c r="H3" s="225" t="s">
        <v>7</v>
      </c>
      <c r="I3" s="477" t="s">
        <v>8</v>
      </c>
      <c r="J3" s="478"/>
      <c r="K3" s="225" t="s">
        <v>9</v>
      </c>
      <c r="L3" s="225" t="s">
        <v>7</v>
      </c>
      <c r="M3" s="225" t="s">
        <v>10</v>
      </c>
      <c r="N3" s="226"/>
      <c r="O3" s="226"/>
      <c r="P3" s="227"/>
      <c r="Q3" s="225" t="s">
        <v>11</v>
      </c>
      <c r="R3" s="215" t="s">
        <v>12</v>
      </c>
      <c r="S3" s="215" t="s">
        <v>13</v>
      </c>
      <c r="T3" s="228" t="s">
        <v>14</v>
      </c>
      <c r="U3" s="229" t="s">
        <v>15</v>
      </c>
      <c r="V3" s="17"/>
      <c r="W3" s="6"/>
      <c r="X3" s="6"/>
      <c r="Y3" s="215" t="s">
        <v>91</v>
      </c>
      <c r="Z3" s="207" t="s">
        <v>70</v>
      </c>
      <c r="AA3" s="207" t="s">
        <v>71</v>
      </c>
      <c r="AB3" s="27"/>
      <c r="AC3" s="27"/>
      <c r="AD3" s="27"/>
    </row>
    <row r="4" spans="1:30" s="28" customFormat="1" ht="15" customHeight="1" thickBot="1">
      <c r="B4" s="230"/>
      <c r="C4" s="360" t="s">
        <v>16</v>
      </c>
      <c r="D4" s="232" t="s">
        <v>17</v>
      </c>
      <c r="E4" s="233" t="s">
        <v>18</v>
      </c>
      <c r="F4" s="213" t="s">
        <v>19</v>
      </c>
      <c r="G4" s="233" t="s">
        <v>20</v>
      </c>
      <c r="H4" s="234" t="s">
        <v>21</v>
      </c>
      <c r="I4" s="232" t="s">
        <v>22</v>
      </c>
      <c r="J4" s="235" t="s">
        <v>23</v>
      </c>
      <c r="K4" s="234" t="s">
        <v>24</v>
      </c>
      <c r="L4" s="234" t="s">
        <v>25</v>
      </c>
      <c r="M4" s="234" t="s">
        <v>23</v>
      </c>
      <c r="N4" s="234" t="s">
        <v>20</v>
      </c>
      <c r="O4" s="234" t="s">
        <v>19</v>
      </c>
      <c r="P4" s="233" t="s">
        <v>7</v>
      </c>
      <c r="Q4" s="234" t="s">
        <v>26</v>
      </c>
      <c r="R4" s="235" t="s">
        <v>27</v>
      </c>
      <c r="S4" s="235" t="s">
        <v>28</v>
      </c>
      <c r="T4" s="236" t="s">
        <v>29</v>
      </c>
      <c r="U4" s="237" t="s">
        <v>29</v>
      </c>
      <c r="V4" s="17"/>
      <c r="W4" s="18"/>
      <c r="X4" s="18"/>
      <c r="Y4" s="215" t="s">
        <v>68</v>
      </c>
      <c r="Z4" s="479" t="s">
        <v>72</v>
      </c>
      <c r="AA4" s="479" t="s">
        <v>73</v>
      </c>
    </row>
    <row r="5" spans="1:30" s="35" customFormat="1" ht="12.75" hidden="1" customHeight="1">
      <c r="B5" s="238"/>
      <c r="C5" s="37"/>
      <c r="D5" s="361"/>
      <c r="E5" s="362"/>
      <c r="F5" s="39"/>
      <c r="G5" s="363"/>
      <c r="H5" s="41"/>
      <c r="I5" s="39"/>
      <c r="J5" s="39"/>
      <c r="K5" s="364"/>
      <c r="L5" s="239"/>
      <c r="M5" s="240"/>
      <c r="N5" s="242" t="s">
        <v>30</v>
      </c>
      <c r="O5" s="365" t="s">
        <v>31</v>
      </c>
      <c r="P5" s="240" t="s">
        <v>32</v>
      </c>
      <c r="Q5" s="239" t="s">
        <v>33</v>
      </c>
      <c r="R5" s="241" t="s">
        <v>32</v>
      </c>
      <c r="S5" s="241" t="s">
        <v>34</v>
      </c>
      <c r="T5" s="366"/>
      <c r="U5" s="240"/>
      <c r="V5" s="45"/>
      <c r="Z5" s="479"/>
      <c r="AA5" s="479"/>
    </row>
    <row r="6" spans="1:30" s="46" customFormat="1" ht="11.25" hidden="1" customHeight="1">
      <c r="B6" s="47"/>
      <c r="C6" s="243"/>
      <c r="D6" s="244"/>
      <c r="E6" s="245"/>
      <c r="F6" s="245"/>
      <c r="G6" s="246"/>
      <c r="H6" s="244"/>
      <c r="I6" s="245"/>
      <c r="J6" s="245"/>
      <c r="K6" s="367"/>
      <c r="L6" s="247"/>
      <c r="M6" s="246"/>
      <c r="N6" s="253" t="s">
        <v>35</v>
      </c>
      <c r="O6" s="368"/>
      <c r="P6" s="369"/>
      <c r="Q6" s="243" t="s">
        <v>77</v>
      </c>
      <c r="R6" s="252"/>
      <c r="S6" s="252"/>
      <c r="T6" s="370"/>
      <c r="U6" s="254"/>
      <c r="V6" s="56"/>
      <c r="Y6" s="469"/>
      <c r="Z6" s="479"/>
      <c r="AA6" s="479"/>
    </row>
    <row r="7" spans="1:30" s="46" customFormat="1" ht="11.25" hidden="1" customHeight="1">
      <c r="C7" s="263"/>
      <c r="D7" s="367"/>
      <c r="E7" s="367"/>
      <c r="F7" s="367"/>
      <c r="G7" s="367"/>
      <c r="H7" s="367"/>
      <c r="I7" s="367"/>
      <c r="J7" s="367"/>
      <c r="K7" s="367"/>
      <c r="L7" s="263"/>
      <c r="M7" s="367"/>
      <c r="N7" s="56" t="s">
        <v>37</v>
      </c>
      <c r="O7" s="371" t="s">
        <v>36</v>
      </c>
      <c r="P7" s="372"/>
      <c r="Q7" s="263" t="s">
        <v>78</v>
      </c>
      <c r="R7" s="252"/>
      <c r="S7" s="252"/>
      <c r="T7" s="56"/>
      <c r="U7" s="56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B8" s="266">
        <v>40544</v>
      </c>
      <c r="C8" s="267">
        <f>+'data''11'!B4</f>
        <v>920.61442</v>
      </c>
      <c r="D8" s="268">
        <f t="shared" ref="D8:D71" si="0">IF(T8="N",IF(U8="n",IF(N8&gt;M8,M8,N8),0),0)</f>
        <v>0</v>
      </c>
      <c r="E8" s="269">
        <f t="shared" ref="E8:E71" si="1">IF(T8="n",IF(U8="n",IF(N8&gt;M8,N8-M8,0),0),0)</f>
        <v>0</v>
      </c>
      <c r="F8" s="270">
        <f t="shared" ref="F8:F71" si="2">IF(T8="y",IF(U8="n",L8-N8,0),0)</f>
        <v>474.96249999999986</v>
      </c>
      <c r="G8" s="271">
        <f t="shared" ref="G8:G71" si="3">IF(T8="y",N8,0)</f>
        <v>1275</v>
      </c>
      <c r="H8" s="268">
        <f t="shared" ref="H8:H71" si="4">+D8+E8+F8+G8</f>
        <v>1749.9624999999999</v>
      </c>
      <c r="I8" s="272">
        <f t="shared" ref="I8:I71" si="5">IF(U8="y",L8-N8,0)</f>
        <v>0</v>
      </c>
      <c r="J8" s="273">
        <f t="shared" ref="J8:J71" si="6">IF(U8="y",0,IF(T8="y",0,IF(L8-H8&gt;0,IF(M8-H8&gt;0,IF(L8&gt;=M8,M8-H8,IF(M8-L8&gt;0,L8-H8,0)),0),0)))</f>
        <v>0</v>
      </c>
      <c r="K8" s="274">
        <f t="shared" ref="K8:K71" si="7">IF(U8="y",0,IF(T8="y",0,IF(L8-H8&gt;0,IF(H8-M8&gt;0,L8-H8,IF(L8-M8&gt;0,L8-M8,0)),0)))</f>
        <v>0</v>
      </c>
      <c r="L8" s="267">
        <f>'data''11'!C4</f>
        <v>1749.9624999999999</v>
      </c>
      <c r="M8" s="275">
        <f t="shared" ref="M8:M71" si="8">+Q8-R8-S8</f>
        <v>7343</v>
      </c>
      <c r="N8" s="276">
        <f>'data''11'!D4</f>
        <v>1275</v>
      </c>
      <c r="O8" s="277">
        <f>'data''11'!E4</f>
        <v>50</v>
      </c>
      <c r="P8" s="278">
        <f t="shared" ref="P8:P71" si="9">SUM(N8:O8)</f>
        <v>1325</v>
      </c>
      <c r="Q8" s="267">
        <f>IF('data''11'!G4&lt;data2011!Z8, 'data''11'!G4, 'data''11'!G4-data2011!Z8)</f>
        <v>7343</v>
      </c>
      <c r="R8" s="77">
        <v>0</v>
      </c>
      <c r="S8" s="77">
        <v>0</v>
      </c>
      <c r="T8" s="77" t="str">
        <f>+'data''11'!H4</f>
        <v>Y</v>
      </c>
      <c r="U8" s="187" t="str">
        <f>+'data''11'!I4</f>
        <v>N</v>
      </c>
      <c r="V8" s="77"/>
      <c r="W8" s="78" t="str">
        <f t="shared" ref="W8:W71" si="10">IF(SUM(H8:K8)=L8,"","sum of col (6)-(9) not equal to col (10)")</f>
        <v/>
      </c>
      <c r="X8" s="79" t="str">
        <f t="shared" ref="X8:X71" si="11">IF(T8="N",IF(U8="Y","Col (16)&amp; Col (17) Mismatch",""),"")</f>
        <v/>
      </c>
      <c r="Y8" s="77">
        <f>IF(T8="y", Q8, Q8-J8-D8)</f>
        <v>7343</v>
      </c>
      <c r="Z8" s="35">
        <v>0</v>
      </c>
      <c r="AA8" s="35">
        <v>0</v>
      </c>
      <c r="AC8" s="35" t="str">
        <f>IF(D8+J8&lt;=Q8, "", "y")</f>
        <v/>
      </c>
    </row>
    <row r="9" spans="1:30">
      <c r="B9" s="266">
        <v>40545</v>
      </c>
      <c r="C9" s="267">
        <f>+'data''11'!B5</f>
        <v>920.61442</v>
      </c>
      <c r="D9" s="268">
        <f t="shared" si="0"/>
        <v>0</v>
      </c>
      <c r="E9" s="270">
        <f t="shared" si="1"/>
        <v>0</v>
      </c>
      <c r="F9" s="270">
        <f t="shared" si="2"/>
        <v>474.96249999999986</v>
      </c>
      <c r="G9" s="271">
        <f t="shared" si="3"/>
        <v>1275</v>
      </c>
      <c r="H9" s="268">
        <f t="shared" si="4"/>
        <v>1749.9624999999999</v>
      </c>
      <c r="I9" s="272">
        <f t="shared" si="5"/>
        <v>0</v>
      </c>
      <c r="J9" s="273">
        <f t="shared" si="6"/>
        <v>0</v>
      </c>
      <c r="K9" s="274">
        <f t="shared" si="7"/>
        <v>0</v>
      </c>
      <c r="L9" s="267">
        <f>'data''11'!C5</f>
        <v>1749.9624999999999</v>
      </c>
      <c r="M9" s="275">
        <f t="shared" si="8"/>
        <v>6312</v>
      </c>
      <c r="N9" s="276">
        <f>'data''11'!D5</f>
        <v>1275</v>
      </c>
      <c r="O9" s="277">
        <f>'data''11'!E5</f>
        <v>50</v>
      </c>
      <c r="P9" s="278">
        <f t="shared" si="9"/>
        <v>1325</v>
      </c>
      <c r="Q9" s="267">
        <f>IF('data''11'!G5&lt;data2011!Z9, 'data''11'!G5, 'data''11'!G5-data2011!Z9)</f>
        <v>6312</v>
      </c>
      <c r="R9" s="279"/>
      <c r="S9" s="279"/>
      <c r="T9" s="77" t="str">
        <f>+'data''11'!H5</f>
        <v>Y</v>
      </c>
      <c r="U9" s="187" t="str">
        <f>+'data''11'!I5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2">IF(T9="y", Q9, Q9-J9-D9)</f>
        <v>6312</v>
      </c>
      <c r="Z9" s="5">
        <v>0</v>
      </c>
      <c r="AA9" s="5">
        <v>0</v>
      </c>
      <c r="AC9" s="35" t="str">
        <f t="shared" ref="AC9:AC72" si="13">IF(D9+J9&lt;=Q9, "", "y")</f>
        <v/>
      </c>
    </row>
    <row r="10" spans="1:30">
      <c r="B10" s="266">
        <v>40546</v>
      </c>
      <c r="C10" s="267">
        <f>+'data''11'!B6</f>
        <v>927.67280000000005</v>
      </c>
      <c r="D10" s="268">
        <f t="shared" si="0"/>
        <v>0</v>
      </c>
      <c r="E10" s="269">
        <f t="shared" si="1"/>
        <v>0</v>
      </c>
      <c r="F10" s="270">
        <f t="shared" si="2"/>
        <v>474.96249999999986</v>
      </c>
      <c r="G10" s="271">
        <f t="shared" si="3"/>
        <v>1275</v>
      </c>
      <c r="H10" s="268">
        <f t="shared" si="4"/>
        <v>1749.9624999999999</v>
      </c>
      <c r="I10" s="272">
        <f t="shared" si="5"/>
        <v>0</v>
      </c>
      <c r="J10" s="273">
        <f t="shared" si="6"/>
        <v>0</v>
      </c>
      <c r="K10" s="274">
        <f t="shared" si="7"/>
        <v>0</v>
      </c>
      <c r="L10" s="267">
        <f>'data''11'!C6</f>
        <v>1749.9624999999999</v>
      </c>
      <c r="M10" s="275">
        <f t="shared" si="8"/>
        <v>6304</v>
      </c>
      <c r="N10" s="276">
        <f>'data''11'!D6</f>
        <v>1275</v>
      </c>
      <c r="O10" s="277">
        <f>'data''11'!E6</f>
        <v>50</v>
      </c>
      <c r="P10" s="278">
        <f t="shared" si="9"/>
        <v>1325</v>
      </c>
      <c r="Q10" s="267">
        <f>IF('data''11'!G6&lt;data2011!Z10, 'data''11'!G6, 'data''11'!G6-data2011!Z10)</f>
        <v>6304</v>
      </c>
      <c r="R10" s="279"/>
      <c r="S10" s="279"/>
      <c r="T10" s="77" t="str">
        <f>+'data''11'!H6</f>
        <v>Y</v>
      </c>
      <c r="U10" s="187" t="str">
        <f>+'data''11'!I6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2"/>
        <v>6304</v>
      </c>
      <c r="Z10" s="5">
        <v>0</v>
      </c>
      <c r="AA10" s="5">
        <v>0</v>
      </c>
      <c r="AC10" s="35" t="str">
        <f t="shared" si="13"/>
        <v/>
      </c>
    </row>
    <row r="11" spans="1:30">
      <c r="B11" s="266">
        <v>40547</v>
      </c>
      <c r="C11" s="267">
        <f>+'data''11'!B7</f>
        <v>944.81457999999998</v>
      </c>
      <c r="D11" s="268">
        <f t="shared" si="0"/>
        <v>0</v>
      </c>
      <c r="E11" s="269">
        <f t="shared" si="1"/>
        <v>0</v>
      </c>
      <c r="F11" s="270">
        <f t="shared" si="2"/>
        <v>474.96249999999986</v>
      </c>
      <c r="G11" s="271">
        <f t="shared" si="3"/>
        <v>1275</v>
      </c>
      <c r="H11" s="268">
        <f t="shared" si="4"/>
        <v>1749.9624999999999</v>
      </c>
      <c r="I11" s="272">
        <f t="shared" si="5"/>
        <v>0</v>
      </c>
      <c r="J11" s="273">
        <f t="shared" si="6"/>
        <v>0</v>
      </c>
      <c r="K11" s="274">
        <f t="shared" si="7"/>
        <v>0</v>
      </c>
      <c r="L11" s="267">
        <f>'data''11'!C7</f>
        <v>1749.9624999999999</v>
      </c>
      <c r="M11" s="275">
        <f t="shared" si="8"/>
        <v>6312</v>
      </c>
      <c r="N11" s="276">
        <f>'data''11'!D7</f>
        <v>1275</v>
      </c>
      <c r="O11" s="277">
        <f>'data''11'!E7</f>
        <v>50</v>
      </c>
      <c r="P11" s="278">
        <f t="shared" si="9"/>
        <v>1325</v>
      </c>
      <c r="Q11" s="267">
        <f>IF('data''11'!G7&lt;data2011!Z11, 'data''11'!G7, 'data''11'!G7-data2011!Z11)</f>
        <v>6312</v>
      </c>
      <c r="R11" s="279"/>
      <c r="S11" s="279"/>
      <c r="T11" s="77" t="str">
        <f>+'data''11'!H7</f>
        <v>Y</v>
      </c>
      <c r="U11" s="187" t="str">
        <f>+'data''11'!I7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2"/>
        <v>6312</v>
      </c>
      <c r="Z11" s="5">
        <v>0</v>
      </c>
      <c r="AA11" s="5">
        <v>0</v>
      </c>
      <c r="AC11" s="35" t="str">
        <f t="shared" si="13"/>
        <v/>
      </c>
    </row>
    <row r="12" spans="1:30">
      <c r="B12" s="266">
        <v>40548</v>
      </c>
      <c r="C12" s="267">
        <f>+'data''11'!B8</f>
        <v>963.46887000000004</v>
      </c>
      <c r="D12" s="268">
        <f t="shared" si="0"/>
        <v>0</v>
      </c>
      <c r="E12" s="269">
        <f t="shared" si="1"/>
        <v>0</v>
      </c>
      <c r="F12" s="270">
        <f t="shared" si="2"/>
        <v>474.96249999999986</v>
      </c>
      <c r="G12" s="271">
        <f t="shared" si="3"/>
        <v>1275</v>
      </c>
      <c r="H12" s="268">
        <f t="shared" si="4"/>
        <v>1749.9624999999999</v>
      </c>
      <c r="I12" s="272">
        <f t="shared" si="5"/>
        <v>0</v>
      </c>
      <c r="J12" s="273">
        <f t="shared" si="6"/>
        <v>0</v>
      </c>
      <c r="K12" s="274">
        <f t="shared" si="7"/>
        <v>0</v>
      </c>
      <c r="L12" s="267">
        <f>'data''11'!C8</f>
        <v>1749.9624999999999</v>
      </c>
      <c r="M12" s="275">
        <f t="shared" si="8"/>
        <v>8566</v>
      </c>
      <c r="N12" s="276">
        <f>'data''11'!D8</f>
        <v>1275</v>
      </c>
      <c r="O12" s="277">
        <f>'data''11'!E8</f>
        <v>50</v>
      </c>
      <c r="P12" s="278">
        <f t="shared" si="9"/>
        <v>1325</v>
      </c>
      <c r="Q12" s="267">
        <f>IF('data''11'!G8&lt;data2011!Z12, 'data''11'!G8, 'data''11'!G8-data2011!Z12)</f>
        <v>8566</v>
      </c>
      <c r="R12" s="279"/>
      <c r="S12" s="279"/>
      <c r="T12" s="77" t="str">
        <f>+'data''11'!H8</f>
        <v>Y</v>
      </c>
      <c r="U12" s="187" t="str">
        <f>+'data''11'!I8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2"/>
        <v>8566</v>
      </c>
      <c r="Z12" s="5">
        <v>0</v>
      </c>
      <c r="AA12" s="5">
        <v>0</v>
      </c>
      <c r="AC12" s="35" t="str">
        <f t="shared" si="13"/>
        <v/>
      </c>
    </row>
    <row r="13" spans="1:30">
      <c r="B13" s="266">
        <v>40549</v>
      </c>
      <c r="C13" s="267">
        <f>+'data''11'!B9</f>
        <v>971.03142000000003</v>
      </c>
      <c r="D13" s="268">
        <f t="shared" si="0"/>
        <v>0</v>
      </c>
      <c r="E13" s="269">
        <f t="shared" si="1"/>
        <v>0</v>
      </c>
      <c r="F13" s="270">
        <f t="shared" si="2"/>
        <v>474.96249999999986</v>
      </c>
      <c r="G13" s="271">
        <f t="shared" si="3"/>
        <v>1275</v>
      </c>
      <c r="H13" s="268">
        <f t="shared" si="4"/>
        <v>1749.9624999999999</v>
      </c>
      <c r="I13" s="272">
        <f t="shared" si="5"/>
        <v>0</v>
      </c>
      <c r="J13" s="273">
        <f t="shared" si="6"/>
        <v>0</v>
      </c>
      <c r="K13" s="274">
        <f t="shared" si="7"/>
        <v>0</v>
      </c>
      <c r="L13" s="267">
        <f>'data''11'!C9</f>
        <v>1749.9624999999999</v>
      </c>
      <c r="M13" s="275">
        <f t="shared" si="8"/>
        <v>8461</v>
      </c>
      <c r="N13" s="276">
        <f>'data''11'!D9</f>
        <v>1275</v>
      </c>
      <c r="O13" s="277">
        <f>'data''11'!E9</f>
        <v>50</v>
      </c>
      <c r="P13" s="278">
        <f t="shared" si="9"/>
        <v>1325</v>
      </c>
      <c r="Q13" s="267">
        <f>IF('data''11'!G9&lt;data2011!Z13, 'data''11'!G9, 'data''11'!G9-data2011!Z13)</f>
        <v>8461</v>
      </c>
      <c r="R13" s="279"/>
      <c r="S13" s="279"/>
      <c r="T13" s="77" t="str">
        <f>+'data''11'!H9</f>
        <v>Y</v>
      </c>
      <c r="U13" s="187" t="str">
        <f>+'data''11'!I9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2"/>
        <v>8461</v>
      </c>
      <c r="Z13" s="5">
        <v>0</v>
      </c>
      <c r="AA13" s="5">
        <v>0</v>
      </c>
      <c r="AC13" s="35" t="str">
        <f t="shared" si="13"/>
        <v/>
      </c>
    </row>
    <row r="14" spans="1:30">
      <c r="B14" s="266">
        <v>40550</v>
      </c>
      <c r="C14" s="267">
        <f>+'data''11'!B10</f>
        <v>985.65235000000007</v>
      </c>
      <c r="D14" s="268">
        <f t="shared" si="0"/>
        <v>0</v>
      </c>
      <c r="E14" s="269">
        <f t="shared" si="1"/>
        <v>0</v>
      </c>
      <c r="F14" s="270">
        <f t="shared" si="2"/>
        <v>474.96249999999986</v>
      </c>
      <c r="G14" s="271">
        <f t="shared" si="3"/>
        <v>1275</v>
      </c>
      <c r="H14" s="268">
        <f t="shared" si="4"/>
        <v>1749.9624999999999</v>
      </c>
      <c r="I14" s="272">
        <f t="shared" si="5"/>
        <v>0</v>
      </c>
      <c r="J14" s="273">
        <f t="shared" si="6"/>
        <v>0</v>
      </c>
      <c r="K14" s="274">
        <f t="shared" si="7"/>
        <v>0</v>
      </c>
      <c r="L14" s="267">
        <f>'data''11'!C10</f>
        <v>1749.9624999999999</v>
      </c>
      <c r="M14" s="275">
        <f t="shared" si="8"/>
        <v>8487</v>
      </c>
      <c r="N14" s="276">
        <f>'data''11'!D10</f>
        <v>1275</v>
      </c>
      <c r="O14" s="277">
        <f>'data''11'!E10</f>
        <v>50</v>
      </c>
      <c r="P14" s="278">
        <f t="shared" si="9"/>
        <v>1325</v>
      </c>
      <c r="Q14" s="267">
        <f>IF('data''11'!G10&lt;data2011!Z14, 'data''11'!G10, 'data''11'!G10-data2011!Z14)</f>
        <v>8487</v>
      </c>
      <c r="R14" s="279"/>
      <c r="S14" s="279"/>
      <c r="T14" s="77" t="str">
        <f>+'data''11'!H10</f>
        <v>Y</v>
      </c>
      <c r="U14" s="187" t="str">
        <f>+'data''11'!I10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2"/>
        <v>8487</v>
      </c>
      <c r="Z14" s="5">
        <v>0</v>
      </c>
      <c r="AA14" s="5">
        <v>0</v>
      </c>
      <c r="AC14" s="35" t="str">
        <f t="shared" si="13"/>
        <v/>
      </c>
    </row>
    <row r="15" spans="1:30">
      <c r="B15" s="266">
        <v>40551</v>
      </c>
      <c r="C15" s="267">
        <f>+'data''11'!B11</f>
        <v>995.73575000000005</v>
      </c>
      <c r="D15" s="268">
        <f t="shared" si="0"/>
        <v>0</v>
      </c>
      <c r="E15" s="269">
        <f t="shared" si="1"/>
        <v>0</v>
      </c>
      <c r="F15" s="270">
        <f t="shared" si="2"/>
        <v>474.96249999999986</v>
      </c>
      <c r="G15" s="271">
        <f t="shared" si="3"/>
        <v>1275</v>
      </c>
      <c r="H15" s="268">
        <f t="shared" si="4"/>
        <v>1749.9624999999999</v>
      </c>
      <c r="I15" s="272">
        <f t="shared" si="5"/>
        <v>0</v>
      </c>
      <c r="J15" s="273">
        <f t="shared" si="6"/>
        <v>0</v>
      </c>
      <c r="K15" s="274">
        <f t="shared" si="7"/>
        <v>0</v>
      </c>
      <c r="L15" s="267">
        <f>'data''11'!C11</f>
        <v>1749.9624999999999</v>
      </c>
      <c r="M15" s="275">
        <f t="shared" si="8"/>
        <v>8571</v>
      </c>
      <c r="N15" s="276">
        <f>'data''11'!D11</f>
        <v>1275</v>
      </c>
      <c r="O15" s="277">
        <f>'data''11'!E11</f>
        <v>50</v>
      </c>
      <c r="P15" s="278">
        <f t="shared" si="9"/>
        <v>1325</v>
      </c>
      <c r="Q15" s="267">
        <f>IF('data''11'!G11&lt;data2011!Z15, 'data''11'!G11, 'data''11'!G11-data2011!Z15)</f>
        <v>8571</v>
      </c>
      <c r="R15" s="279"/>
      <c r="S15" s="279"/>
      <c r="T15" s="77" t="str">
        <f>+'data''11'!H11</f>
        <v>Y</v>
      </c>
      <c r="U15" s="187" t="str">
        <f>+'data''11'!I11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2"/>
        <v>8571</v>
      </c>
      <c r="Z15" s="5">
        <v>0</v>
      </c>
      <c r="AA15" s="5">
        <v>0</v>
      </c>
      <c r="AC15" s="35" t="str">
        <f t="shared" si="13"/>
        <v/>
      </c>
    </row>
    <row r="16" spans="1:30">
      <c r="B16" s="266">
        <v>40552</v>
      </c>
      <c r="C16" s="267">
        <f>+'data''11'!B12</f>
        <v>995.73575000000005</v>
      </c>
      <c r="D16" s="268">
        <f t="shared" si="0"/>
        <v>0</v>
      </c>
      <c r="E16" s="269">
        <f t="shared" si="1"/>
        <v>0</v>
      </c>
      <c r="F16" s="270">
        <f t="shared" si="2"/>
        <v>474.96249999999986</v>
      </c>
      <c r="G16" s="271">
        <f t="shared" si="3"/>
        <v>1275</v>
      </c>
      <c r="H16" s="268">
        <f t="shared" si="4"/>
        <v>1749.9624999999999</v>
      </c>
      <c r="I16" s="272">
        <f t="shared" si="5"/>
        <v>0</v>
      </c>
      <c r="J16" s="273">
        <f t="shared" si="6"/>
        <v>0</v>
      </c>
      <c r="K16" s="274">
        <f t="shared" si="7"/>
        <v>0</v>
      </c>
      <c r="L16" s="267">
        <f>'data''11'!C12</f>
        <v>1749.9624999999999</v>
      </c>
      <c r="M16" s="275">
        <f t="shared" si="8"/>
        <v>8147</v>
      </c>
      <c r="N16" s="276">
        <f>'data''11'!D12</f>
        <v>1275</v>
      </c>
      <c r="O16" s="277">
        <f>'data''11'!E12</f>
        <v>50</v>
      </c>
      <c r="P16" s="278">
        <f t="shared" si="9"/>
        <v>1325</v>
      </c>
      <c r="Q16" s="267">
        <f>IF('data''11'!G12&lt;data2011!Z16, 'data''11'!G12, 'data''11'!G12-data2011!Z16)</f>
        <v>8147</v>
      </c>
      <c r="R16" s="279"/>
      <c r="S16" s="279"/>
      <c r="T16" s="77" t="str">
        <f>+'data''11'!H12</f>
        <v>Y</v>
      </c>
      <c r="U16" s="187" t="str">
        <f>+'data''11'!I12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2"/>
        <v>8147</v>
      </c>
      <c r="Z16" s="5">
        <v>0</v>
      </c>
      <c r="AA16" s="5">
        <v>0</v>
      </c>
      <c r="AC16" s="35" t="str">
        <f t="shared" si="13"/>
        <v/>
      </c>
    </row>
    <row r="17" spans="2:29">
      <c r="B17" s="266">
        <v>40553</v>
      </c>
      <c r="C17" s="267">
        <f>+'data''11'!B13</f>
        <v>1006.32332</v>
      </c>
      <c r="D17" s="268">
        <f t="shared" si="0"/>
        <v>0</v>
      </c>
      <c r="E17" s="269">
        <f t="shared" si="1"/>
        <v>0</v>
      </c>
      <c r="F17" s="270">
        <f t="shared" si="2"/>
        <v>474.96249999999986</v>
      </c>
      <c r="G17" s="271">
        <f t="shared" si="3"/>
        <v>1275</v>
      </c>
      <c r="H17" s="268">
        <f t="shared" si="4"/>
        <v>1749.9624999999999</v>
      </c>
      <c r="I17" s="272">
        <f t="shared" si="5"/>
        <v>0</v>
      </c>
      <c r="J17" s="273">
        <f t="shared" si="6"/>
        <v>0</v>
      </c>
      <c r="K17" s="274">
        <f t="shared" si="7"/>
        <v>0</v>
      </c>
      <c r="L17" s="267">
        <f>'data''11'!C13</f>
        <v>1749.9624999999999</v>
      </c>
      <c r="M17" s="275">
        <f t="shared" si="8"/>
        <v>7307</v>
      </c>
      <c r="N17" s="276">
        <f>'data''11'!D13</f>
        <v>1275</v>
      </c>
      <c r="O17" s="277">
        <f>'data''11'!E13</f>
        <v>50</v>
      </c>
      <c r="P17" s="278">
        <f t="shared" si="9"/>
        <v>1325</v>
      </c>
      <c r="Q17" s="267">
        <f>IF('data''11'!G13&lt;data2011!Z17, 'data''11'!G13, 'data''11'!G13-data2011!Z17)</f>
        <v>7307</v>
      </c>
      <c r="R17" s="279"/>
      <c r="S17" s="279"/>
      <c r="T17" s="77" t="str">
        <f>+'data''11'!H13</f>
        <v>Y</v>
      </c>
      <c r="U17" s="187" t="str">
        <f>+'data''11'!I13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2"/>
        <v>7307</v>
      </c>
      <c r="Z17" s="5">
        <v>0</v>
      </c>
      <c r="AA17" s="5">
        <v>0</v>
      </c>
      <c r="AC17" s="35" t="str">
        <f t="shared" si="13"/>
        <v/>
      </c>
    </row>
    <row r="18" spans="2:29">
      <c r="B18" s="266">
        <v>40554</v>
      </c>
      <c r="C18" s="267">
        <f>+'data''11'!B14</f>
        <v>1022.45676</v>
      </c>
      <c r="D18" s="268">
        <f t="shared" si="0"/>
        <v>0</v>
      </c>
      <c r="E18" s="269">
        <f t="shared" si="1"/>
        <v>0</v>
      </c>
      <c r="F18" s="270">
        <f t="shared" si="2"/>
        <v>474.96249999999986</v>
      </c>
      <c r="G18" s="271">
        <f t="shared" si="3"/>
        <v>1275</v>
      </c>
      <c r="H18" s="268">
        <f t="shared" si="4"/>
        <v>1749.9624999999999</v>
      </c>
      <c r="I18" s="272">
        <f t="shared" si="5"/>
        <v>0</v>
      </c>
      <c r="J18" s="273">
        <f t="shared" si="6"/>
        <v>0</v>
      </c>
      <c r="K18" s="274">
        <f t="shared" si="7"/>
        <v>0</v>
      </c>
      <c r="L18" s="267">
        <f>'data''11'!C14</f>
        <v>1749.9624999999999</v>
      </c>
      <c r="M18" s="275">
        <f t="shared" si="8"/>
        <v>8099</v>
      </c>
      <c r="N18" s="276">
        <f>'data''11'!D14</f>
        <v>1275</v>
      </c>
      <c r="O18" s="277">
        <f>'data''11'!E14</f>
        <v>50</v>
      </c>
      <c r="P18" s="278">
        <f t="shared" si="9"/>
        <v>1325</v>
      </c>
      <c r="Q18" s="267">
        <f>IF('data''11'!G14&lt;data2011!Z18, 'data''11'!G14, 'data''11'!G14-data2011!Z18)</f>
        <v>8099</v>
      </c>
      <c r="R18" s="279"/>
      <c r="S18" s="279"/>
      <c r="T18" s="77" t="str">
        <f>+'data''11'!H14</f>
        <v>Y</v>
      </c>
      <c r="U18" s="187" t="str">
        <f>+'data''11'!I14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2"/>
        <v>8099</v>
      </c>
      <c r="Z18" s="5">
        <v>0</v>
      </c>
      <c r="AA18" s="5">
        <v>0</v>
      </c>
      <c r="AC18" s="35" t="str">
        <f t="shared" si="13"/>
        <v/>
      </c>
    </row>
    <row r="19" spans="2:29">
      <c r="B19" s="266">
        <v>40555</v>
      </c>
      <c r="C19" s="267">
        <f>+'data''11'!B15</f>
        <v>1046.6569200000001</v>
      </c>
      <c r="D19" s="268">
        <f t="shared" si="0"/>
        <v>0</v>
      </c>
      <c r="E19" s="269">
        <f t="shared" si="1"/>
        <v>0</v>
      </c>
      <c r="F19" s="270">
        <f t="shared" si="2"/>
        <v>474.96249999999986</v>
      </c>
      <c r="G19" s="271">
        <f t="shared" si="3"/>
        <v>1275</v>
      </c>
      <c r="H19" s="268">
        <f t="shared" si="4"/>
        <v>1749.9624999999999</v>
      </c>
      <c r="I19" s="272">
        <f t="shared" si="5"/>
        <v>0</v>
      </c>
      <c r="J19" s="273">
        <f t="shared" si="6"/>
        <v>0</v>
      </c>
      <c r="K19" s="274">
        <f t="shared" si="7"/>
        <v>0</v>
      </c>
      <c r="L19" s="267">
        <f>'data''11'!C15</f>
        <v>1749.9624999999999</v>
      </c>
      <c r="M19" s="275">
        <f t="shared" si="8"/>
        <v>8050</v>
      </c>
      <c r="N19" s="276">
        <f>'data''11'!D15</f>
        <v>1275</v>
      </c>
      <c r="O19" s="277">
        <f>'data''11'!E15</f>
        <v>50</v>
      </c>
      <c r="P19" s="278">
        <f t="shared" si="9"/>
        <v>1325</v>
      </c>
      <c r="Q19" s="267">
        <f>IF('data''11'!G15&lt;data2011!Z19, 'data''11'!G15, 'data''11'!G15-data2011!Z19)</f>
        <v>8050</v>
      </c>
      <c r="R19" s="279"/>
      <c r="S19" s="279"/>
      <c r="T19" s="77" t="str">
        <f>+'data''11'!H15</f>
        <v>Y</v>
      </c>
      <c r="U19" s="187" t="str">
        <f>+'data''11'!I15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2"/>
        <v>8050</v>
      </c>
      <c r="Z19" s="5">
        <v>0</v>
      </c>
      <c r="AA19" s="5">
        <v>0</v>
      </c>
      <c r="AC19" s="35" t="str">
        <f t="shared" si="13"/>
        <v/>
      </c>
    </row>
    <row r="20" spans="2:29">
      <c r="B20" s="266">
        <v>40556</v>
      </c>
      <c r="C20" s="267">
        <f>+'data''11'!B16</f>
        <v>1072.8737599999999</v>
      </c>
      <c r="D20" s="268">
        <f t="shared" si="0"/>
        <v>0</v>
      </c>
      <c r="E20" s="269">
        <f t="shared" si="1"/>
        <v>0</v>
      </c>
      <c r="F20" s="270">
        <f t="shared" si="2"/>
        <v>474.96249999999986</v>
      </c>
      <c r="G20" s="271">
        <f t="shared" si="3"/>
        <v>1275</v>
      </c>
      <c r="H20" s="268">
        <f t="shared" si="4"/>
        <v>1749.9624999999999</v>
      </c>
      <c r="I20" s="272">
        <f t="shared" si="5"/>
        <v>0</v>
      </c>
      <c r="J20" s="273">
        <f t="shared" si="6"/>
        <v>0</v>
      </c>
      <c r="K20" s="274">
        <f t="shared" si="7"/>
        <v>0</v>
      </c>
      <c r="L20" s="267">
        <f>'data''11'!C16</f>
        <v>1749.9624999999999</v>
      </c>
      <c r="M20" s="275">
        <f t="shared" si="8"/>
        <v>7413</v>
      </c>
      <c r="N20" s="276">
        <f>'data''11'!D16</f>
        <v>1275</v>
      </c>
      <c r="O20" s="277">
        <f>'data''11'!E16</f>
        <v>50</v>
      </c>
      <c r="P20" s="278">
        <f t="shared" si="9"/>
        <v>1325</v>
      </c>
      <c r="Q20" s="267">
        <f>IF('data''11'!G16&lt;data2011!Z20, 'data''11'!G16, 'data''11'!G16-data2011!Z20)</f>
        <v>7413</v>
      </c>
      <c r="R20" s="279"/>
      <c r="S20" s="279"/>
      <c r="T20" s="77" t="str">
        <f>+'data''11'!H16</f>
        <v>Y</v>
      </c>
      <c r="U20" s="187" t="str">
        <f>+'data''11'!I16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2"/>
        <v>7413</v>
      </c>
      <c r="Z20" s="5">
        <v>0</v>
      </c>
      <c r="AA20" s="5">
        <v>0</v>
      </c>
      <c r="AC20" s="35" t="str">
        <f t="shared" si="13"/>
        <v/>
      </c>
    </row>
    <row r="21" spans="2:29">
      <c r="B21" s="266">
        <v>40557</v>
      </c>
      <c r="C21" s="267">
        <f>+'data''11'!B17</f>
        <v>1070.85708</v>
      </c>
      <c r="D21" s="268">
        <f t="shared" si="0"/>
        <v>0</v>
      </c>
      <c r="E21" s="269">
        <f t="shared" si="1"/>
        <v>0</v>
      </c>
      <c r="F21" s="270">
        <f t="shared" si="2"/>
        <v>474.96249999999986</v>
      </c>
      <c r="G21" s="271">
        <f t="shared" si="3"/>
        <v>1275</v>
      </c>
      <c r="H21" s="268">
        <f t="shared" si="4"/>
        <v>1749.9624999999999</v>
      </c>
      <c r="I21" s="272">
        <f t="shared" si="5"/>
        <v>0</v>
      </c>
      <c r="J21" s="273">
        <f t="shared" si="6"/>
        <v>0</v>
      </c>
      <c r="K21" s="274">
        <f t="shared" si="7"/>
        <v>0</v>
      </c>
      <c r="L21" s="267">
        <f>'data''11'!C17</f>
        <v>1749.9624999999999</v>
      </c>
      <c r="M21" s="275">
        <f t="shared" si="8"/>
        <v>7413</v>
      </c>
      <c r="N21" s="276">
        <f>'data''11'!D17</f>
        <v>1275</v>
      </c>
      <c r="O21" s="277">
        <f>'data''11'!E17</f>
        <v>50</v>
      </c>
      <c r="P21" s="278">
        <f t="shared" si="9"/>
        <v>1325</v>
      </c>
      <c r="Q21" s="267">
        <f>IF('data''11'!G17&lt;data2011!Z21, 'data''11'!G17, 'data''11'!G17-data2011!Z21)</f>
        <v>7413</v>
      </c>
      <c r="R21" s="279"/>
      <c r="S21" s="279"/>
      <c r="T21" s="77" t="str">
        <f>+'data''11'!H17</f>
        <v>Y</v>
      </c>
      <c r="U21" s="187" t="str">
        <f>+'data''11'!I17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2"/>
        <v>7413</v>
      </c>
      <c r="Z21" s="5">
        <v>0</v>
      </c>
      <c r="AA21" s="5">
        <v>0</v>
      </c>
      <c r="AC21" s="35" t="str">
        <f t="shared" si="13"/>
        <v/>
      </c>
    </row>
    <row r="22" spans="2:29">
      <c r="B22" s="266">
        <v>40558</v>
      </c>
      <c r="C22" s="267">
        <f>+'data''11'!B18</f>
        <v>1070.85708</v>
      </c>
      <c r="D22" s="268">
        <f t="shared" si="0"/>
        <v>0</v>
      </c>
      <c r="E22" s="269">
        <f t="shared" si="1"/>
        <v>0</v>
      </c>
      <c r="F22" s="270">
        <f t="shared" si="2"/>
        <v>474.96249999999986</v>
      </c>
      <c r="G22" s="271">
        <f t="shared" si="3"/>
        <v>1275</v>
      </c>
      <c r="H22" s="268">
        <f t="shared" si="4"/>
        <v>1749.9624999999999</v>
      </c>
      <c r="I22" s="272">
        <f t="shared" si="5"/>
        <v>0</v>
      </c>
      <c r="J22" s="273">
        <f t="shared" si="6"/>
        <v>0</v>
      </c>
      <c r="K22" s="274">
        <f t="shared" si="7"/>
        <v>0</v>
      </c>
      <c r="L22" s="267">
        <f>'data''11'!C18</f>
        <v>1749.9624999999999</v>
      </c>
      <c r="M22" s="275">
        <f t="shared" si="8"/>
        <v>7038</v>
      </c>
      <c r="N22" s="276">
        <f>'data''11'!D18</f>
        <v>1275</v>
      </c>
      <c r="O22" s="277">
        <f>'data''11'!E18</f>
        <v>50</v>
      </c>
      <c r="P22" s="278">
        <f t="shared" si="9"/>
        <v>1325</v>
      </c>
      <c r="Q22" s="267">
        <f>IF('data''11'!G18&lt;data2011!Z22, 'data''11'!G18, 'data''11'!G18-data2011!Z22)</f>
        <v>7038</v>
      </c>
      <c r="R22" s="279"/>
      <c r="S22" s="279"/>
      <c r="T22" s="77" t="str">
        <f>+'data''11'!H18</f>
        <v>Y</v>
      </c>
      <c r="U22" s="187" t="str">
        <f>+'data''11'!I18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2"/>
        <v>7038</v>
      </c>
      <c r="Z22" s="5">
        <v>0</v>
      </c>
      <c r="AA22" s="5">
        <v>0</v>
      </c>
      <c r="AC22" s="35" t="str">
        <f t="shared" si="13"/>
        <v/>
      </c>
    </row>
    <row r="23" spans="2:29">
      <c r="B23" s="266">
        <v>40559</v>
      </c>
      <c r="C23" s="267">
        <f>+'data''11'!B19</f>
        <v>1079.9321400000001</v>
      </c>
      <c r="D23" s="268">
        <f t="shared" si="0"/>
        <v>0</v>
      </c>
      <c r="E23" s="269">
        <f t="shared" si="1"/>
        <v>0</v>
      </c>
      <c r="F23" s="270">
        <f t="shared" si="2"/>
        <v>474.96249999999986</v>
      </c>
      <c r="G23" s="271">
        <f t="shared" si="3"/>
        <v>1275</v>
      </c>
      <c r="H23" s="268">
        <f t="shared" si="4"/>
        <v>1749.9624999999999</v>
      </c>
      <c r="I23" s="272">
        <f t="shared" si="5"/>
        <v>0</v>
      </c>
      <c r="J23" s="273">
        <f t="shared" si="6"/>
        <v>0</v>
      </c>
      <c r="K23" s="274">
        <f t="shared" si="7"/>
        <v>0</v>
      </c>
      <c r="L23" s="267">
        <f>'data''11'!C19</f>
        <v>1749.9624999999999</v>
      </c>
      <c r="M23" s="275">
        <f t="shared" si="8"/>
        <v>7038</v>
      </c>
      <c r="N23" s="276">
        <f>'data''11'!D19</f>
        <v>1275</v>
      </c>
      <c r="O23" s="277">
        <f>'data''11'!E19</f>
        <v>50</v>
      </c>
      <c r="P23" s="278">
        <f t="shared" si="9"/>
        <v>1325</v>
      </c>
      <c r="Q23" s="267">
        <f>IF('data''11'!G19&lt;data2011!Z23, 'data''11'!G19, 'data''11'!G19-data2011!Z23)</f>
        <v>7038</v>
      </c>
      <c r="R23" s="279"/>
      <c r="S23" s="279"/>
      <c r="T23" s="77" t="str">
        <f>+'data''11'!H19</f>
        <v>Y</v>
      </c>
      <c r="U23" s="187" t="str">
        <f>+'data''11'!I19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2"/>
        <v>7038</v>
      </c>
      <c r="Z23" s="5">
        <v>0</v>
      </c>
      <c r="AA23" s="5">
        <v>0</v>
      </c>
      <c r="AC23" s="35" t="str">
        <f t="shared" si="13"/>
        <v/>
      </c>
    </row>
    <row r="24" spans="2:29">
      <c r="B24" s="266">
        <v>40560</v>
      </c>
      <c r="C24" s="267">
        <f>+'data''11'!B20</f>
        <v>921.11859000000004</v>
      </c>
      <c r="D24" s="268">
        <f t="shared" si="0"/>
        <v>0</v>
      </c>
      <c r="E24" s="269">
        <f t="shared" si="1"/>
        <v>0</v>
      </c>
      <c r="F24" s="270">
        <f t="shared" si="2"/>
        <v>474.96249999999986</v>
      </c>
      <c r="G24" s="271">
        <f t="shared" si="3"/>
        <v>1275</v>
      </c>
      <c r="H24" s="268">
        <f t="shared" si="4"/>
        <v>1749.9624999999999</v>
      </c>
      <c r="I24" s="272">
        <f t="shared" si="5"/>
        <v>0</v>
      </c>
      <c r="J24" s="273">
        <f t="shared" si="6"/>
        <v>0</v>
      </c>
      <c r="K24" s="274">
        <f t="shared" si="7"/>
        <v>0</v>
      </c>
      <c r="L24" s="267">
        <f>'data''11'!C20</f>
        <v>1749.9624999999999</v>
      </c>
      <c r="M24" s="275">
        <f t="shared" si="8"/>
        <v>7413</v>
      </c>
      <c r="N24" s="276">
        <f>'data''11'!D20</f>
        <v>1275</v>
      </c>
      <c r="O24" s="277">
        <f>'data''11'!E20</f>
        <v>50</v>
      </c>
      <c r="P24" s="278">
        <f t="shared" si="9"/>
        <v>1325</v>
      </c>
      <c r="Q24" s="267">
        <f>IF('data''11'!G20&lt;data2011!Z24, 'data''11'!G20, 'data''11'!G20-data2011!Z24)</f>
        <v>7413</v>
      </c>
      <c r="R24" s="279"/>
      <c r="S24" s="279"/>
      <c r="T24" s="77" t="str">
        <f>+'data''11'!H20</f>
        <v>Y</v>
      </c>
      <c r="U24" s="187" t="str">
        <f>+'data''11'!I20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2"/>
        <v>7413</v>
      </c>
      <c r="Z24" s="5">
        <v>0</v>
      </c>
      <c r="AA24" s="5">
        <v>0</v>
      </c>
      <c r="AC24" s="35" t="str">
        <f t="shared" si="13"/>
        <v/>
      </c>
    </row>
    <row r="25" spans="2:29">
      <c r="B25" s="266">
        <v>40561</v>
      </c>
      <c r="C25" s="267">
        <f>+'data''11'!B21</f>
        <v>824.82212000000004</v>
      </c>
      <c r="D25" s="268">
        <f t="shared" si="0"/>
        <v>0</v>
      </c>
      <c r="E25" s="269">
        <f t="shared" si="1"/>
        <v>0</v>
      </c>
      <c r="F25" s="270">
        <f t="shared" si="2"/>
        <v>474.96249999999986</v>
      </c>
      <c r="G25" s="271">
        <f t="shared" si="3"/>
        <v>1275</v>
      </c>
      <c r="H25" s="268">
        <f t="shared" si="4"/>
        <v>1749.9624999999999</v>
      </c>
      <c r="I25" s="272">
        <f t="shared" si="5"/>
        <v>0</v>
      </c>
      <c r="J25" s="273">
        <f t="shared" si="6"/>
        <v>0</v>
      </c>
      <c r="K25" s="274">
        <f t="shared" si="7"/>
        <v>0</v>
      </c>
      <c r="L25" s="267">
        <f>'data''11'!C21</f>
        <v>1749.9624999999999</v>
      </c>
      <c r="M25" s="275">
        <f t="shared" si="8"/>
        <v>7413</v>
      </c>
      <c r="N25" s="276">
        <f>'data''11'!D21</f>
        <v>1275</v>
      </c>
      <c r="O25" s="277">
        <f>'data''11'!E21</f>
        <v>50</v>
      </c>
      <c r="P25" s="278">
        <f t="shared" si="9"/>
        <v>1325</v>
      </c>
      <c r="Q25" s="267">
        <f>IF('data''11'!G21&lt;data2011!Z25, 'data''11'!G21, 'data''11'!G21-data2011!Z25)</f>
        <v>7413</v>
      </c>
      <c r="R25" s="279"/>
      <c r="S25" s="279"/>
      <c r="T25" s="77" t="str">
        <f>+'data''11'!H21</f>
        <v>Y</v>
      </c>
      <c r="U25" s="187" t="str">
        <f>+'data''11'!I21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2"/>
        <v>7413</v>
      </c>
      <c r="Z25" s="5">
        <v>0</v>
      </c>
      <c r="AA25" s="5">
        <v>0</v>
      </c>
      <c r="AC25" s="35" t="str">
        <f t="shared" si="13"/>
        <v/>
      </c>
    </row>
    <row r="26" spans="2:29">
      <c r="B26" s="266">
        <v>40562</v>
      </c>
      <c r="C26" s="267">
        <f>+'data''11'!B22</f>
        <v>824.82212000000004</v>
      </c>
      <c r="D26" s="268">
        <f t="shared" si="0"/>
        <v>0</v>
      </c>
      <c r="E26" s="269">
        <f t="shared" si="1"/>
        <v>0</v>
      </c>
      <c r="F26" s="270">
        <f t="shared" si="2"/>
        <v>474.96249999999986</v>
      </c>
      <c r="G26" s="271">
        <f t="shared" si="3"/>
        <v>1275</v>
      </c>
      <c r="H26" s="268">
        <f t="shared" si="4"/>
        <v>1749.9624999999999</v>
      </c>
      <c r="I26" s="272">
        <f t="shared" si="5"/>
        <v>0</v>
      </c>
      <c r="J26" s="273">
        <f t="shared" si="6"/>
        <v>0</v>
      </c>
      <c r="K26" s="274">
        <f t="shared" si="7"/>
        <v>0</v>
      </c>
      <c r="L26" s="267">
        <f>'data''11'!C22</f>
        <v>1749.9624999999999</v>
      </c>
      <c r="M26" s="275">
        <f t="shared" si="8"/>
        <v>7413</v>
      </c>
      <c r="N26" s="276">
        <f>'data''11'!D22</f>
        <v>1275</v>
      </c>
      <c r="O26" s="277">
        <f>'data''11'!E22</f>
        <v>50</v>
      </c>
      <c r="P26" s="278">
        <f t="shared" si="9"/>
        <v>1325</v>
      </c>
      <c r="Q26" s="267">
        <f>IF('data''11'!G22&lt;data2011!Z26, 'data''11'!G22, 'data''11'!G22-data2011!Z26)</f>
        <v>7413</v>
      </c>
      <c r="R26" s="279"/>
      <c r="S26" s="279"/>
      <c r="T26" s="77" t="str">
        <f>+'data''11'!H22</f>
        <v>Y</v>
      </c>
      <c r="U26" s="187" t="str">
        <f>+'data''11'!I22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2"/>
        <v>7413</v>
      </c>
      <c r="Z26" s="5">
        <v>0</v>
      </c>
      <c r="AA26" s="5">
        <v>0</v>
      </c>
      <c r="AC26" s="35" t="str">
        <f t="shared" si="13"/>
        <v/>
      </c>
    </row>
    <row r="27" spans="2:29">
      <c r="B27" s="266">
        <v>40563</v>
      </c>
      <c r="C27" s="267">
        <f>+'data''11'!B23</f>
        <v>824.82212000000004</v>
      </c>
      <c r="D27" s="268">
        <f t="shared" si="0"/>
        <v>0</v>
      </c>
      <c r="E27" s="269">
        <f t="shared" si="1"/>
        <v>0</v>
      </c>
      <c r="F27" s="270">
        <f t="shared" si="2"/>
        <v>474.96249999999986</v>
      </c>
      <c r="G27" s="271">
        <f t="shared" si="3"/>
        <v>1275</v>
      </c>
      <c r="H27" s="268">
        <f t="shared" si="4"/>
        <v>1749.9624999999999</v>
      </c>
      <c r="I27" s="272">
        <f t="shared" si="5"/>
        <v>0</v>
      </c>
      <c r="J27" s="273">
        <f t="shared" si="6"/>
        <v>0</v>
      </c>
      <c r="K27" s="274">
        <f t="shared" si="7"/>
        <v>0</v>
      </c>
      <c r="L27" s="267">
        <f>'data''11'!C23</f>
        <v>1749.9624999999999</v>
      </c>
      <c r="M27" s="275">
        <f t="shared" si="8"/>
        <v>6237</v>
      </c>
      <c r="N27" s="276">
        <f>'data''11'!D23</f>
        <v>1275</v>
      </c>
      <c r="O27" s="277">
        <f>'data''11'!E23</f>
        <v>50</v>
      </c>
      <c r="P27" s="278">
        <f t="shared" si="9"/>
        <v>1325</v>
      </c>
      <c r="Q27" s="267">
        <f>IF('data''11'!G23&lt;data2011!Z27, 'data''11'!G23, 'data''11'!G23-data2011!Z27)</f>
        <v>6237</v>
      </c>
      <c r="R27" s="279"/>
      <c r="S27" s="279"/>
      <c r="T27" s="77" t="str">
        <f>+'data''11'!H23</f>
        <v>Y</v>
      </c>
      <c r="U27" s="187" t="str">
        <f>+'data''11'!I23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2"/>
        <v>6237</v>
      </c>
      <c r="Z27" s="5">
        <v>0</v>
      </c>
      <c r="AA27" s="5">
        <v>0</v>
      </c>
      <c r="AC27" s="35" t="str">
        <f t="shared" si="13"/>
        <v/>
      </c>
    </row>
    <row r="28" spans="2:29">
      <c r="B28" s="266">
        <v>40564</v>
      </c>
      <c r="C28" s="267">
        <f>+'data''11'!B24</f>
        <v>800.11779000000001</v>
      </c>
      <c r="D28" s="268">
        <f t="shared" si="0"/>
        <v>0</v>
      </c>
      <c r="E28" s="269">
        <f t="shared" si="1"/>
        <v>0</v>
      </c>
      <c r="F28" s="270">
        <f t="shared" si="2"/>
        <v>1004.6478111472879</v>
      </c>
      <c r="G28" s="271">
        <f t="shared" si="3"/>
        <v>1275</v>
      </c>
      <c r="H28" s="268">
        <f t="shared" si="4"/>
        <v>2279.6478111472879</v>
      </c>
      <c r="I28" s="272">
        <f t="shared" si="5"/>
        <v>0</v>
      </c>
      <c r="J28" s="273">
        <f t="shared" si="6"/>
        <v>0</v>
      </c>
      <c r="K28" s="274">
        <f t="shared" si="7"/>
        <v>0</v>
      </c>
      <c r="L28" s="267">
        <f>'data''11'!C24</f>
        <v>2279.6478111472879</v>
      </c>
      <c r="M28" s="275">
        <f t="shared" si="8"/>
        <v>7210</v>
      </c>
      <c r="N28" s="276">
        <f>'data''11'!D24</f>
        <v>1275</v>
      </c>
      <c r="O28" s="277">
        <f>'data''11'!E24</f>
        <v>50</v>
      </c>
      <c r="P28" s="278">
        <f t="shared" si="9"/>
        <v>1325</v>
      </c>
      <c r="Q28" s="267">
        <f>IF('data''11'!G24&lt;data2011!Z28, 'data''11'!G24, 'data''11'!G24-data2011!Z28)</f>
        <v>7210</v>
      </c>
      <c r="R28" s="279"/>
      <c r="S28" s="279"/>
      <c r="T28" s="77" t="str">
        <f>+'data''11'!H24</f>
        <v>Y</v>
      </c>
      <c r="U28" s="187" t="str">
        <f>+'data''11'!I24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2"/>
        <v>7210</v>
      </c>
      <c r="Z28" s="5">
        <v>0</v>
      </c>
      <c r="AA28" s="5">
        <v>0</v>
      </c>
      <c r="AC28" s="35" t="str">
        <f t="shared" si="13"/>
        <v/>
      </c>
    </row>
    <row r="29" spans="2:29">
      <c r="B29" s="266">
        <v>40565</v>
      </c>
      <c r="C29" s="267">
        <f>+'data''11'!B25</f>
        <v>790.03439000000003</v>
      </c>
      <c r="D29" s="268">
        <f t="shared" si="0"/>
        <v>0</v>
      </c>
      <c r="E29" s="269">
        <f t="shared" si="1"/>
        <v>0</v>
      </c>
      <c r="F29" s="270">
        <f t="shared" si="2"/>
        <v>825.13290392438921</v>
      </c>
      <c r="G29" s="271">
        <f t="shared" si="3"/>
        <v>1275</v>
      </c>
      <c r="H29" s="268">
        <f t="shared" si="4"/>
        <v>2100.1329039243892</v>
      </c>
      <c r="I29" s="272">
        <f t="shared" si="5"/>
        <v>0</v>
      </c>
      <c r="J29" s="273">
        <f t="shared" si="6"/>
        <v>0</v>
      </c>
      <c r="K29" s="274">
        <f t="shared" si="7"/>
        <v>0</v>
      </c>
      <c r="L29" s="267">
        <f>'data''11'!C25</f>
        <v>2100.1329039243892</v>
      </c>
      <c r="M29" s="275">
        <f t="shared" si="8"/>
        <v>7038</v>
      </c>
      <c r="N29" s="276">
        <f>'data''11'!D25</f>
        <v>1275</v>
      </c>
      <c r="O29" s="277">
        <f>'data''11'!E25</f>
        <v>50</v>
      </c>
      <c r="P29" s="278">
        <f t="shared" si="9"/>
        <v>1325</v>
      </c>
      <c r="Q29" s="267">
        <f>IF('data''11'!G25&lt;data2011!Z29, 'data''11'!G25, 'data''11'!G25-data2011!Z29)</f>
        <v>7038</v>
      </c>
      <c r="R29" s="279"/>
      <c r="S29" s="279"/>
      <c r="T29" s="77" t="str">
        <f>+'data''11'!H25</f>
        <v>Y</v>
      </c>
      <c r="U29" s="187" t="str">
        <f>+'data''11'!I25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2"/>
        <v>7038</v>
      </c>
      <c r="Z29" s="5">
        <v>0</v>
      </c>
      <c r="AA29" s="5">
        <v>0</v>
      </c>
      <c r="AC29" s="35" t="str">
        <f t="shared" si="13"/>
        <v/>
      </c>
    </row>
    <row r="30" spans="2:29">
      <c r="B30" s="266">
        <v>40566</v>
      </c>
      <c r="C30" s="267">
        <f>+'data''11'!B26</f>
        <v>790.03439000000003</v>
      </c>
      <c r="D30" s="268">
        <f t="shared" si="0"/>
        <v>0</v>
      </c>
      <c r="E30" s="269">
        <f t="shared" si="1"/>
        <v>0</v>
      </c>
      <c r="F30" s="270">
        <f t="shared" si="2"/>
        <v>591.96769618971894</v>
      </c>
      <c r="G30" s="271">
        <f t="shared" si="3"/>
        <v>1275</v>
      </c>
      <c r="H30" s="268">
        <f t="shared" si="4"/>
        <v>1866.9676961897189</v>
      </c>
      <c r="I30" s="272">
        <f t="shared" si="5"/>
        <v>0</v>
      </c>
      <c r="J30" s="273">
        <f t="shared" si="6"/>
        <v>0</v>
      </c>
      <c r="K30" s="274">
        <f t="shared" si="7"/>
        <v>0</v>
      </c>
      <c r="L30" s="267">
        <f>'data''11'!C26</f>
        <v>1866.9676961897189</v>
      </c>
      <c r="M30" s="275">
        <f t="shared" si="8"/>
        <v>6913</v>
      </c>
      <c r="N30" s="276">
        <f>'data''11'!D26</f>
        <v>1275</v>
      </c>
      <c r="O30" s="277">
        <f>'data''11'!E26</f>
        <v>50</v>
      </c>
      <c r="P30" s="278">
        <f t="shared" si="9"/>
        <v>1325</v>
      </c>
      <c r="Q30" s="267">
        <f>IF('data''11'!G26&lt;data2011!Z30, 'data''11'!G26, 'data''11'!G26-data2011!Z30)</f>
        <v>6913</v>
      </c>
      <c r="R30" s="279"/>
      <c r="S30" s="279"/>
      <c r="T30" s="77" t="str">
        <f>+'data''11'!H26</f>
        <v>Y</v>
      </c>
      <c r="U30" s="187" t="str">
        <f>+'data''11'!I26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2"/>
        <v>6913</v>
      </c>
      <c r="Z30" s="5">
        <v>0</v>
      </c>
      <c r="AA30" s="5">
        <v>0</v>
      </c>
      <c r="AC30" s="35" t="str">
        <f t="shared" si="13"/>
        <v/>
      </c>
    </row>
    <row r="31" spans="2:29">
      <c r="B31" s="266">
        <v>40567</v>
      </c>
      <c r="C31" s="267">
        <f>+'data''11'!B27</f>
        <v>224.85982000000001</v>
      </c>
      <c r="D31" s="268">
        <f t="shared" si="0"/>
        <v>0</v>
      </c>
      <c r="E31" s="269">
        <f t="shared" si="1"/>
        <v>0</v>
      </c>
      <c r="F31" s="270">
        <f t="shared" si="2"/>
        <v>595.78687604049401</v>
      </c>
      <c r="G31" s="271">
        <f t="shared" si="3"/>
        <v>1275</v>
      </c>
      <c r="H31" s="268">
        <f t="shared" si="4"/>
        <v>1870.786876040494</v>
      </c>
      <c r="I31" s="272">
        <f t="shared" si="5"/>
        <v>0</v>
      </c>
      <c r="J31" s="273">
        <f t="shared" si="6"/>
        <v>0</v>
      </c>
      <c r="K31" s="274">
        <f t="shared" si="7"/>
        <v>0</v>
      </c>
      <c r="L31" s="267">
        <f>'data''11'!C27</f>
        <v>1870.786876040494</v>
      </c>
      <c r="M31" s="275">
        <f t="shared" si="8"/>
        <v>5745</v>
      </c>
      <c r="N31" s="276">
        <f>'data''11'!D27</f>
        <v>1275</v>
      </c>
      <c r="O31" s="277">
        <f>'data''11'!E27</f>
        <v>50</v>
      </c>
      <c r="P31" s="278">
        <f t="shared" si="9"/>
        <v>1325</v>
      </c>
      <c r="Q31" s="267">
        <f>IF('data''11'!G27&lt;data2011!Z31, 'data''11'!G27, 'data''11'!G27-data2011!Z31)</f>
        <v>5745</v>
      </c>
      <c r="R31" s="279"/>
      <c r="S31" s="279"/>
      <c r="T31" s="77" t="str">
        <f>+'data''11'!H27</f>
        <v>Y</v>
      </c>
      <c r="U31" s="187" t="str">
        <f>+'data''11'!I27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2"/>
        <v>5745</v>
      </c>
      <c r="Z31" s="5">
        <v>0</v>
      </c>
      <c r="AA31" s="5">
        <v>0</v>
      </c>
      <c r="AC31" s="35" t="str">
        <f t="shared" si="13"/>
        <v/>
      </c>
    </row>
    <row r="32" spans="2:29">
      <c r="B32" s="266">
        <v>40568</v>
      </c>
      <c r="C32" s="267">
        <f>+'data''11'!B28</f>
        <v>0</v>
      </c>
      <c r="D32" s="268">
        <f t="shared" si="0"/>
        <v>0</v>
      </c>
      <c r="E32" s="269">
        <f t="shared" si="1"/>
        <v>0</v>
      </c>
      <c r="F32" s="270">
        <f t="shared" si="2"/>
        <v>831.88611577833126</v>
      </c>
      <c r="G32" s="271">
        <f t="shared" si="3"/>
        <v>1275</v>
      </c>
      <c r="H32" s="268">
        <f t="shared" si="4"/>
        <v>2106.8861157783313</v>
      </c>
      <c r="I32" s="272">
        <f t="shared" si="5"/>
        <v>0</v>
      </c>
      <c r="J32" s="273">
        <f t="shared" si="6"/>
        <v>0</v>
      </c>
      <c r="K32" s="274">
        <f t="shared" si="7"/>
        <v>0</v>
      </c>
      <c r="L32" s="267">
        <f>'data''11'!C28</f>
        <v>2106.8861157783313</v>
      </c>
      <c r="M32" s="275">
        <f t="shared" si="8"/>
        <v>4831</v>
      </c>
      <c r="N32" s="276">
        <f>'data''11'!D28</f>
        <v>1275</v>
      </c>
      <c r="O32" s="277">
        <f>'data''11'!E28</f>
        <v>50</v>
      </c>
      <c r="P32" s="278">
        <f t="shared" si="9"/>
        <v>1325</v>
      </c>
      <c r="Q32" s="267">
        <f>IF('data''11'!G28&lt;data2011!Z32, 'data''11'!G28, 'data''11'!G28-data2011!Z32)</f>
        <v>4831</v>
      </c>
      <c r="R32" s="279"/>
      <c r="S32" s="279"/>
      <c r="T32" s="77" t="str">
        <f>+'data''11'!H28</f>
        <v>Y</v>
      </c>
      <c r="U32" s="187" t="str">
        <f>+'data''11'!I28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2"/>
        <v>4831</v>
      </c>
      <c r="Z32" s="5">
        <v>0</v>
      </c>
      <c r="AA32" s="5">
        <v>0</v>
      </c>
      <c r="AC32" s="35" t="str">
        <f t="shared" si="13"/>
        <v/>
      </c>
    </row>
    <row r="33" spans="2:29">
      <c r="B33" s="266">
        <v>40569</v>
      </c>
      <c r="C33" s="267">
        <f>+'data''11'!B29</f>
        <v>0</v>
      </c>
      <c r="D33" s="268">
        <f t="shared" si="0"/>
        <v>0</v>
      </c>
      <c r="E33" s="269">
        <f t="shared" si="1"/>
        <v>0</v>
      </c>
      <c r="F33" s="270">
        <f t="shared" si="2"/>
        <v>594.59651233167597</v>
      </c>
      <c r="G33" s="271">
        <f t="shared" si="3"/>
        <v>1275</v>
      </c>
      <c r="H33" s="268">
        <f t="shared" si="4"/>
        <v>1869.596512331676</v>
      </c>
      <c r="I33" s="272">
        <f t="shared" si="5"/>
        <v>0</v>
      </c>
      <c r="J33" s="273">
        <f t="shared" si="6"/>
        <v>0</v>
      </c>
      <c r="K33" s="274">
        <f t="shared" si="7"/>
        <v>0</v>
      </c>
      <c r="L33" s="267">
        <f>'data''11'!C29</f>
        <v>1869.596512331676</v>
      </c>
      <c r="M33" s="275">
        <f t="shared" si="8"/>
        <v>4433</v>
      </c>
      <c r="N33" s="276">
        <f>'data''11'!D29</f>
        <v>1275</v>
      </c>
      <c r="O33" s="277">
        <f>'data''11'!E29</f>
        <v>50</v>
      </c>
      <c r="P33" s="278">
        <f t="shared" si="9"/>
        <v>1325</v>
      </c>
      <c r="Q33" s="267">
        <f>IF('data''11'!G29&lt;data2011!Z33, 'data''11'!G29, 'data''11'!G29-data2011!Z33)</f>
        <v>4433</v>
      </c>
      <c r="R33" s="279"/>
      <c r="S33" s="279"/>
      <c r="T33" s="77" t="str">
        <f>+'data''11'!H29</f>
        <v>Y</v>
      </c>
      <c r="U33" s="187" t="str">
        <f>+'data''11'!I29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2"/>
        <v>4433</v>
      </c>
      <c r="Z33" s="5">
        <v>0</v>
      </c>
      <c r="AA33" s="5">
        <v>0</v>
      </c>
      <c r="AC33" s="35" t="str">
        <f t="shared" si="13"/>
        <v/>
      </c>
    </row>
    <row r="34" spans="2:29">
      <c r="B34" s="266">
        <v>40570</v>
      </c>
      <c r="C34" s="267">
        <f>+'data''11'!B30</f>
        <v>0</v>
      </c>
      <c r="D34" s="268">
        <f t="shared" si="0"/>
        <v>0</v>
      </c>
      <c r="E34" s="269">
        <f t="shared" si="1"/>
        <v>0</v>
      </c>
      <c r="F34" s="270">
        <f t="shared" si="2"/>
        <v>592.89521608526002</v>
      </c>
      <c r="G34" s="271">
        <f t="shared" si="3"/>
        <v>1275</v>
      </c>
      <c r="H34" s="268">
        <f t="shared" si="4"/>
        <v>1867.89521608526</v>
      </c>
      <c r="I34" s="272">
        <f t="shared" si="5"/>
        <v>0</v>
      </c>
      <c r="J34" s="273">
        <f t="shared" si="6"/>
        <v>0</v>
      </c>
      <c r="K34" s="274">
        <f t="shared" si="7"/>
        <v>0</v>
      </c>
      <c r="L34" s="267">
        <f>'data''11'!C30</f>
        <v>1867.89521608526</v>
      </c>
      <c r="M34" s="275">
        <f t="shared" si="8"/>
        <v>4433</v>
      </c>
      <c r="N34" s="276">
        <f>'data''11'!D30</f>
        <v>1275</v>
      </c>
      <c r="O34" s="277">
        <f>'data''11'!E30</f>
        <v>50</v>
      </c>
      <c r="P34" s="278">
        <f t="shared" si="9"/>
        <v>1325</v>
      </c>
      <c r="Q34" s="267">
        <f>IF('data''11'!G30&lt;data2011!Z34, 'data''11'!G30, 'data''11'!G30-data2011!Z34)</f>
        <v>4433</v>
      </c>
      <c r="R34" s="279"/>
      <c r="S34" s="279"/>
      <c r="T34" s="77" t="str">
        <f>+'data''11'!H30</f>
        <v>Y</v>
      </c>
      <c r="U34" s="187" t="str">
        <f>+'data''11'!I30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2"/>
        <v>4433</v>
      </c>
      <c r="Z34" s="5">
        <v>0</v>
      </c>
      <c r="AA34" s="5">
        <v>0</v>
      </c>
      <c r="AC34" s="35" t="str">
        <f t="shared" si="13"/>
        <v/>
      </c>
    </row>
    <row r="35" spans="2:29">
      <c r="B35" s="266">
        <v>40571</v>
      </c>
      <c r="C35" s="267">
        <f>+'data''11'!B31</f>
        <v>0</v>
      </c>
      <c r="D35" s="268">
        <f t="shared" si="0"/>
        <v>0</v>
      </c>
      <c r="E35" s="269">
        <f t="shared" si="1"/>
        <v>0</v>
      </c>
      <c r="F35" s="270">
        <f t="shared" si="2"/>
        <v>590.6369485708351</v>
      </c>
      <c r="G35" s="271">
        <f t="shared" si="3"/>
        <v>1275</v>
      </c>
      <c r="H35" s="268">
        <f t="shared" si="4"/>
        <v>1865.6369485708351</v>
      </c>
      <c r="I35" s="272">
        <f t="shared" si="5"/>
        <v>0</v>
      </c>
      <c r="J35" s="273">
        <f t="shared" si="6"/>
        <v>0</v>
      </c>
      <c r="K35" s="274">
        <f t="shared" si="7"/>
        <v>0</v>
      </c>
      <c r="L35" s="267">
        <f>'data''11'!C31</f>
        <v>1865.6369485708351</v>
      </c>
      <c r="M35" s="275">
        <f t="shared" si="8"/>
        <v>4884</v>
      </c>
      <c r="N35" s="276">
        <f>'data''11'!D31</f>
        <v>1275</v>
      </c>
      <c r="O35" s="277">
        <f>'data''11'!E31</f>
        <v>50</v>
      </c>
      <c r="P35" s="278">
        <f t="shared" si="9"/>
        <v>1325</v>
      </c>
      <c r="Q35" s="267">
        <f>IF('data''11'!G31&lt;data2011!Z35, 'data''11'!G31, 'data''11'!G31-data2011!Z35)</f>
        <v>4884</v>
      </c>
      <c r="R35" s="279"/>
      <c r="S35" s="279"/>
      <c r="T35" s="77" t="str">
        <f>+'data''11'!H31</f>
        <v>Y</v>
      </c>
      <c r="U35" s="187" t="str">
        <f>+'data''11'!I31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2"/>
        <v>4884</v>
      </c>
      <c r="Z35" s="5">
        <v>0</v>
      </c>
      <c r="AA35" s="5">
        <v>0</v>
      </c>
      <c r="AC35" s="35" t="str">
        <f t="shared" si="13"/>
        <v/>
      </c>
    </row>
    <row r="36" spans="2:29">
      <c r="B36" s="266">
        <v>40572</v>
      </c>
      <c r="C36" s="267">
        <f>+'data''11'!B32</f>
        <v>0</v>
      </c>
      <c r="D36" s="268">
        <f t="shared" si="0"/>
        <v>0</v>
      </c>
      <c r="E36" s="269">
        <f t="shared" si="1"/>
        <v>0</v>
      </c>
      <c r="F36" s="270">
        <f t="shared" si="2"/>
        <v>593.34751808167766</v>
      </c>
      <c r="G36" s="271">
        <f t="shared" si="3"/>
        <v>1275</v>
      </c>
      <c r="H36" s="268">
        <f t="shared" si="4"/>
        <v>1868.3475180816777</v>
      </c>
      <c r="I36" s="272">
        <f t="shared" si="5"/>
        <v>0</v>
      </c>
      <c r="J36" s="273">
        <f t="shared" si="6"/>
        <v>0</v>
      </c>
      <c r="K36" s="274">
        <f t="shared" si="7"/>
        <v>0</v>
      </c>
      <c r="L36" s="267">
        <f>'data''11'!C32</f>
        <v>1868.3475180816777</v>
      </c>
      <c r="M36" s="275">
        <f t="shared" si="8"/>
        <v>4808</v>
      </c>
      <c r="N36" s="276">
        <f>'data''11'!D32</f>
        <v>1275</v>
      </c>
      <c r="O36" s="277">
        <f>'data''11'!E32</f>
        <v>50</v>
      </c>
      <c r="P36" s="278">
        <f t="shared" si="9"/>
        <v>1325</v>
      </c>
      <c r="Q36" s="267">
        <f>IF('data''11'!G32&lt;data2011!Z36, 'data''11'!G32, 'data''11'!G32-data2011!Z36)</f>
        <v>4808</v>
      </c>
      <c r="R36" s="279"/>
      <c r="S36" s="279"/>
      <c r="T36" s="77" t="str">
        <f>+'data''11'!H32</f>
        <v>Y</v>
      </c>
      <c r="U36" s="187" t="str">
        <f>+'data''11'!I32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2"/>
        <v>4808</v>
      </c>
      <c r="Z36" s="5">
        <v>0</v>
      </c>
      <c r="AA36" s="5">
        <v>0</v>
      </c>
      <c r="AC36" s="35" t="str">
        <f t="shared" si="13"/>
        <v/>
      </c>
    </row>
    <row r="37" spans="2:29">
      <c r="B37" s="266">
        <v>40573</v>
      </c>
      <c r="C37" s="267">
        <f>+'data''11'!B33</f>
        <v>0</v>
      </c>
      <c r="D37" s="268">
        <f t="shared" si="0"/>
        <v>0</v>
      </c>
      <c r="E37" s="269">
        <f t="shared" si="1"/>
        <v>0</v>
      </c>
      <c r="F37" s="270">
        <f t="shared" si="2"/>
        <v>593.79280186435199</v>
      </c>
      <c r="G37" s="271">
        <f t="shared" si="3"/>
        <v>1275</v>
      </c>
      <c r="H37" s="268">
        <f t="shared" si="4"/>
        <v>1868.792801864352</v>
      </c>
      <c r="I37" s="272">
        <f t="shared" si="5"/>
        <v>0</v>
      </c>
      <c r="J37" s="273">
        <f t="shared" si="6"/>
        <v>0</v>
      </c>
      <c r="K37" s="274">
        <f t="shared" si="7"/>
        <v>0</v>
      </c>
      <c r="L37" s="267">
        <f>'data''11'!C33</f>
        <v>1868.792801864352</v>
      </c>
      <c r="M37" s="275">
        <f t="shared" si="8"/>
        <v>4808</v>
      </c>
      <c r="N37" s="276">
        <f>'data''11'!D33</f>
        <v>1275</v>
      </c>
      <c r="O37" s="277">
        <f>'data''11'!E33</f>
        <v>50</v>
      </c>
      <c r="P37" s="278">
        <f t="shared" si="9"/>
        <v>1325</v>
      </c>
      <c r="Q37" s="267">
        <f>IF('data''11'!G33&lt;data2011!Z37, 'data''11'!G33, 'data''11'!G33-data2011!Z37)</f>
        <v>4808</v>
      </c>
      <c r="R37" s="279"/>
      <c r="S37" s="279"/>
      <c r="T37" s="77" t="str">
        <f>+'data''11'!H33</f>
        <v>Y</v>
      </c>
      <c r="U37" s="187" t="str">
        <f>+'data''11'!I33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2"/>
        <v>4808</v>
      </c>
      <c r="Z37" s="5">
        <v>0</v>
      </c>
      <c r="AA37" s="5">
        <v>0</v>
      </c>
      <c r="AC37" s="35" t="str">
        <f t="shared" si="13"/>
        <v/>
      </c>
    </row>
    <row r="38" spans="2:29">
      <c r="B38" s="266">
        <v>40574</v>
      </c>
      <c r="C38" s="267">
        <f>+'data''11'!B34</f>
        <v>0</v>
      </c>
      <c r="D38" s="268">
        <f t="shared" si="0"/>
        <v>0</v>
      </c>
      <c r="E38" s="269">
        <f t="shared" si="1"/>
        <v>0</v>
      </c>
      <c r="F38" s="270">
        <f t="shared" si="2"/>
        <v>593.43886439768312</v>
      </c>
      <c r="G38" s="271">
        <f t="shared" si="3"/>
        <v>1275</v>
      </c>
      <c r="H38" s="268">
        <f t="shared" si="4"/>
        <v>1868.4388643976831</v>
      </c>
      <c r="I38" s="272">
        <f t="shared" si="5"/>
        <v>0</v>
      </c>
      <c r="J38" s="273">
        <f t="shared" si="6"/>
        <v>0</v>
      </c>
      <c r="K38" s="274">
        <f t="shared" si="7"/>
        <v>0</v>
      </c>
      <c r="L38" s="267">
        <f>'data''11'!C34</f>
        <v>1868.4388643976831</v>
      </c>
      <c r="M38" s="275">
        <f t="shared" si="8"/>
        <v>4825</v>
      </c>
      <c r="N38" s="276">
        <f>'data''11'!D34</f>
        <v>1275</v>
      </c>
      <c r="O38" s="277">
        <f>'data''11'!E34</f>
        <v>50</v>
      </c>
      <c r="P38" s="278">
        <f t="shared" si="9"/>
        <v>1325</v>
      </c>
      <c r="Q38" s="267">
        <f>IF('data''11'!G34&lt;data2011!Z38, 'data''11'!G34, 'data''11'!G34-data2011!Z38)</f>
        <v>4825</v>
      </c>
      <c r="R38" s="279"/>
      <c r="S38" s="279"/>
      <c r="T38" s="77" t="str">
        <f>+'data''11'!H34</f>
        <v>Y</v>
      </c>
      <c r="U38" s="187" t="str">
        <f>+'data''11'!I34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2"/>
        <v>4825</v>
      </c>
      <c r="Z38" s="5">
        <v>0</v>
      </c>
      <c r="AA38" s="5">
        <v>0</v>
      </c>
      <c r="AC38" s="35" t="str">
        <f t="shared" si="13"/>
        <v/>
      </c>
    </row>
    <row r="39" spans="2:29">
      <c r="B39" s="266">
        <v>40575</v>
      </c>
      <c r="C39" s="267">
        <f>+'data''11'!B35</f>
        <v>0</v>
      </c>
      <c r="D39" s="268">
        <f t="shared" si="0"/>
        <v>0</v>
      </c>
      <c r="E39" s="269">
        <f t="shared" si="1"/>
        <v>0</v>
      </c>
      <c r="F39" s="270">
        <f t="shared" si="2"/>
        <v>593.50037866197795</v>
      </c>
      <c r="G39" s="271">
        <f t="shared" si="3"/>
        <v>1275</v>
      </c>
      <c r="H39" s="268">
        <f t="shared" si="4"/>
        <v>1868.5003786619779</v>
      </c>
      <c r="I39" s="272">
        <f t="shared" si="5"/>
        <v>0</v>
      </c>
      <c r="J39" s="273">
        <f t="shared" si="6"/>
        <v>0</v>
      </c>
      <c r="K39" s="274">
        <f t="shared" si="7"/>
        <v>0</v>
      </c>
      <c r="L39" s="267">
        <f>'data''11'!C35</f>
        <v>1868.5003786619779</v>
      </c>
      <c r="M39" s="275">
        <f t="shared" si="8"/>
        <v>6438</v>
      </c>
      <c r="N39" s="276">
        <f>'data''11'!D35</f>
        <v>1275</v>
      </c>
      <c r="O39" s="277">
        <f>'data''11'!E35</f>
        <v>50</v>
      </c>
      <c r="P39" s="278">
        <f t="shared" si="9"/>
        <v>1325</v>
      </c>
      <c r="Q39" s="267">
        <f>IF('data''11'!G35&lt;data2011!Z39, 'data''11'!G35, 'data''11'!G35-data2011!Z39)</f>
        <v>6438</v>
      </c>
      <c r="R39" s="279"/>
      <c r="S39" s="279"/>
      <c r="T39" s="77" t="str">
        <f>+'data''11'!H35</f>
        <v>Y</v>
      </c>
      <c r="U39" s="187" t="str">
        <f>+'data''11'!I35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2"/>
        <v>6438</v>
      </c>
      <c r="Z39" s="5">
        <v>0</v>
      </c>
      <c r="AA39" s="5">
        <v>0</v>
      </c>
      <c r="AC39" s="35" t="str">
        <f t="shared" si="13"/>
        <v/>
      </c>
    </row>
    <row r="40" spans="2:29">
      <c r="B40" s="266">
        <v>40576</v>
      </c>
      <c r="C40" s="267">
        <f>+'data''11'!B36</f>
        <v>0</v>
      </c>
      <c r="D40" s="268">
        <f t="shared" si="0"/>
        <v>0</v>
      </c>
      <c r="E40" s="269">
        <f t="shared" si="1"/>
        <v>0</v>
      </c>
      <c r="F40" s="270">
        <f t="shared" si="2"/>
        <v>588.97116913621994</v>
      </c>
      <c r="G40" s="271">
        <f t="shared" si="3"/>
        <v>1275</v>
      </c>
      <c r="H40" s="268">
        <f t="shared" si="4"/>
        <v>1863.9711691362199</v>
      </c>
      <c r="I40" s="272">
        <f t="shared" si="5"/>
        <v>0</v>
      </c>
      <c r="J40" s="273">
        <f t="shared" si="6"/>
        <v>0</v>
      </c>
      <c r="K40" s="274">
        <f t="shared" si="7"/>
        <v>0</v>
      </c>
      <c r="L40" s="267">
        <f>'data''11'!C36</f>
        <v>1863.9711691362199</v>
      </c>
      <c r="M40" s="275">
        <f t="shared" si="8"/>
        <v>5177</v>
      </c>
      <c r="N40" s="276">
        <f>'data''11'!D36</f>
        <v>1275</v>
      </c>
      <c r="O40" s="277">
        <f>'data''11'!E36</f>
        <v>50</v>
      </c>
      <c r="P40" s="278">
        <f t="shared" si="9"/>
        <v>1325</v>
      </c>
      <c r="Q40" s="267">
        <f>IF('data''11'!G36&lt;data2011!Z40, 'data''11'!G36, 'data''11'!G36-data2011!Z40)</f>
        <v>5177</v>
      </c>
      <c r="R40" s="279"/>
      <c r="S40" s="279"/>
      <c r="T40" s="77" t="str">
        <f>+'data''11'!H36</f>
        <v>Y</v>
      </c>
      <c r="U40" s="187" t="str">
        <f>+'data''11'!I36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2"/>
        <v>5177</v>
      </c>
      <c r="Z40" s="5">
        <v>0</v>
      </c>
      <c r="AA40" s="5">
        <v>0</v>
      </c>
      <c r="AC40" s="35" t="str">
        <f t="shared" si="13"/>
        <v/>
      </c>
    </row>
    <row r="41" spans="2:29">
      <c r="B41" s="266">
        <v>40577</v>
      </c>
      <c r="C41" s="267">
        <f>+'data''11'!B37</f>
        <v>0</v>
      </c>
      <c r="D41" s="268">
        <f t="shared" si="0"/>
        <v>0</v>
      </c>
      <c r="E41" s="269">
        <f t="shared" si="1"/>
        <v>0</v>
      </c>
      <c r="F41" s="270">
        <f t="shared" si="2"/>
        <v>585.04243690376802</v>
      </c>
      <c r="G41" s="271">
        <f t="shared" si="3"/>
        <v>1275</v>
      </c>
      <c r="H41" s="268">
        <f t="shared" si="4"/>
        <v>1860.042436903768</v>
      </c>
      <c r="I41" s="272">
        <f t="shared" si="5"/>
        <v>0</v>
      </c>
      <c r="J41" s="273">
        <f t="shared" si="6"/>
        <v>0</v>
      </c>
      <c r="K41" s="274">
        <f t="shared" si="7"/>
        <v>0</v>
      </c>
      <c r="L41" s="267">
        <f>'data''11'!C37</f>
        <v>1860.042436903768</v>
      </c>
      <c r="M41" s="275">
        <f t="shared" si="8"/>
        <v>4758</v>
      </c>
      <c r="N41" s="276">
        <f>'data''11'!D37</f>
        <v>1275</v>
      </c>
      <c r="O41" s="277">
        <f>'data''11'!E37</f>
        <v>50</v>
      </c>
      <c r="P41" s="278">
        <f t="shared" si="9"/>
        <v>1325</v>
      </c>
      <c r="Q41" s="267">
        <f>IF('data''11'!G37&lt;data2011!Z41, 'data''11'!G37, 'data''11'!G37-data2011!Z41)</f>
        <v>4758</v>
      </c>
      <c r="R41" s="279"/>
      <c r="S41" s="279"/>
      <c r="T41" s="77" t="str">
        <f>+'data''11'!H37</f>
        <v>Y</v>
      </c>
      <c r="U41" s="187" t="str">
        <f>+'data''11'!I37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2"/>
        <v>4758</v>
      </c>
      <c r="Z41" s="5">
        <v>0</v>
      </c>
      <c r="AA41" s="5">
        <v>0</v>
      </c>
      <c r="AC41" s="35" t="str">
        <f t="shared" si="13"/>
        <v/>
      </c>
    </row>
    <row r="42" spans="2:29">
      <c r="B42" s="266">
        <v>40578</v>
      </c>
      <c r="C42" s="267">
        <f>+'data''11'!B38</f>
        <v>0</v>
      </c>
      <c r="D42" s="268">
        <f t="shared" si="0"/>
        <v>0</v>
      </c>
      <c r="E42" s="269">
        <f t="shared" si="1"/>
        <v>0</v>
      </c>
      <c r="F42" s="270">
        <f t="shared" si="2"/>
        <v>579.98810262617417</v>
      </c>
      <c r="G42" s="271">
        <f t="shared" si="3"/>
        <v>1275</v>
      </c>
      <c r="H42" s="268">
        <f t="shared" si="4"/>
        <v>1854.9881026261742</v>
      </c>
      <c r="I42" s="272">
        <f t="shared" si="5"/>
        <v>0</v>
      </c>
      <c r="J42" s="273">
        <f t="shared" si="6"/>
        <v>0</v>
      </c>
      <c r="K42" s="274">
        <f t="shared" si="7"/>
        <v>0</v>
      </c>
      <c r="L42" s="267">
        <f>'data''11'!C38</f>
        <v>1854.9881026261742</v>
      </c>
      <c r="M42" s="275">
        <f t="shared" si="8"/>
        <v>4427</v>
      </c>
      <c r="N42" s="276">
        <f>'data''11'!D38</f>
        <v>1275</v>
      </c>
      <c r="O42" s="277">
        <f>'data''11'!E38</f>
        <v>50</v>
      </c>
      <c r="P42" s="278">
        <f t="shared" si="9"/>
        <v>1325</v>
      </c>
      <c r="Q42" s="267">
        <f>IF('data''11'!G38&lt;data2011!Z42, 'data''11'!G38, 'data''11'!G38-data2011!Z42)</f>
        <v>4427</v>
      </c>
      <c r="R42" s="279"/>
      <c r="S42" s="279"/>
      <c r="T42" s="77" t="str">
        <f>+'data''11'!H38</f>
        <v>Y</v>
      </c>
      <c r="U42" s="187" t="str">
        <f>+'data''11'!I38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2"/>
        <v>4427</v>
      </c>
      <c r="Z42" s="5">
        <v>0</v>
      </c>
      <c r="AA42" s="5">
        <v>0</v>
      </c>
      <c r="AC42" s="35" t="str">
        <f t="shared" si="13"/>
        <v/>
      </c>
    </row>
    <row r="43" spans="2:29">
      <c r="B43" s="266">
        <v>40579</v>
      </c>
      <c r="C43" s="267">
        <f>+'data''11'!B39</f>
        <v>0</v>
      </c>
      <c r="D43" s="268">
        <f t="shared" si="0"/>
        <v>0</v>
      </c>
      <c r="E43" s="269">
        <f t="shared" si="1"/>
        <v>0</v>
      </c>
      <c r="F43" s="270">
        <f t="shared" si="2"/>
        <v>577.19536269223022</v>
      </c>
      <c r="G43" s="271">
        <f t="shared" si="3"/>
        <v>1275</v>
      </c>
      <c r="H43" s="268">
        <f t="shared" si="4"/>
        <v>1852.1953626922302</v>
      </c>
      <c r="I43" s="272">
        <f t="shared" si="5"/>
        <v>0</v>
      </c>
      <c r="J43" s="273">
        <f t="shared" si="6"/>
        <v>0</v>
      </c>
      <c r="K43" s="274">
        <f t="shared" si="7"/>
        <v>0</v>
      </c>
      <c r="L43" s="267">
        <f>'data''11'!C39</f>
        <v>1852.1953626922302</v>
      </c>
      <c r="M43" s="275">
        <f t="shared" si="8"/>
        <v>4392</v>
      </c>
      <c r="N43" s="276">
        <f>'data''11'!D39</f>
        <v>1275</v>
      </c>
      <c r="O43" s="277">
        <f>'data''11'!E39</f>
        <v>50</v>
      </c>
      <c r="P43" s="278">
        <f t="shared" si="9"/>
        <v>1325</v>
      </c>
      <c r="Q43" s="267">
        <f>IF('data''11'!G39&lt;data2011!Z43, 'data''11'!G39, 'data''11'!G39-data2011!Z43)</f>
        <v>4392</v>
      </c>
      <c r="R43" s="279"/>
      <c r="S43" s="279"/>
      <c r="T43" s="77" t="str">
        <f>+'data''11'!H39</f>
        <v>Y</v>
      </c>
      <c r="U43" s="187" t="str">
        <f>+'data''11'!I39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2"/>
        <v>4392</v>
      </c>
      <c r="Z43" s="5">
        <v>0</v>
      </c>
      <c r="AA43" s="5">
        <v>0</v>
      </c>
      <c r="AC43" s="35" t="str">
        <f t="shared" si="13"/>
        <v/>
      </c>
    </row>
    <row r="44" spans="2:29">
      <c r="B44" s="266">
        <v>40580</v>
      </c>
      <c r="C44" s="267">
        <f>+'data''11'!B40</f>
        <v>0</v>
      </c>
      <c r="D44" s="268">
        <f t="shared" si="0"/>
        <v>0</v>
      </c>
      <c r="E44" s="269">
        <f t="shared" si="1"/>
        <v>0</v>
      </c>
      <c r="F44" s="270">
        <f t="shared" si="2"/>
        <v>578.95748717664492</v>
      </c>
      <c r="G44" s="271">
        <f t="shared" si="3"/>
        <v>1275</v>
      </c>
      <c r="H44" s="268">
        <f t="shared" si="4"/>
        <v>1853.9574871766449</v>
      </c>
      <c r="I44" s="272">
        <f t="shared" si="5"/>
        <v>0</v>
      </c>
      <c r="J44" s="273">
        <f t="shared" si="6"/>
        <v>0</v>
      </c>
      <c r="K44" s="274">
        <f t="shared" si="7"/>
        <v>0</v>
      </c>
      <c r="L44" s="267">
        <f>'data''11'!C40</f>
        <v>1853.9574871766449</v>
      </c>
      <c r="M44" s="275">
        <f t="shared" si="8"/>
        <v>4936</v>
      </c>
      <c r="N44" s="276">
        <f>'data''11'!D40</f>
        <v>1275</v>
      </c>
      <c r="O44" s="277">
        <f>'data''11'!E40</f>
        <v>50</v>
      </c>
      <c r="P44" s="278">
        <f t="shared" si="9"/>
        <v>1325</v>
      </c>
      <c r="Q44" s="267">
        <f>IF('data''11'!G40&lt;data2011!Z44, 'data''11'!G40, 'data''11'!G40-data2011!Z44)</f>
        <v>4936</v>
      </c>
      <c r="R44" s="279"/>
      <c r="S44" s="279"/>
      <c r="T44" s="77" t="str">
        <f>+'data''11'!H40</f>
        <v>Y</v>
      </c>
      <c r="U44" s="187" t="str">
        <f>+'data''11'!I40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2"/>
        <v>4936</v>
      </c>
      <c r="Z44" s="5">
        <v>0</v>
      </c>
      <c r="AA44" s="5">
        <v>0</v>
      </c>
      <c r="AC44" s="35" t="str">
        <f t="shared" si="13"/>
        <v/>
      </c>
    </row>
    <row r="45" spans="2:29">
      <c r="B45" s="266">
        <v>40581</v>
      </c>
      <c r="C45" s="267">
        <f>+'data''11'!B41</f>
        <v>0</v>
      </c>
      <c r="D45" s="268">
        <f t="shared" si="0"/>
        <v>0</v>
      </c>
      <c r="E45" s="269">
        <f t="shared" si="1"/>
        <v>0</v>
      </c>
      <c r="F45" s="270">
        <f t="shared" si="2"/>
        <v>578.39449628039711</v>
      </c>
      <c r="G45" s="271">
        <f t="shared" si="3"/>
        <v>1275</v>
      </c>
      <c r="H45" s="268">
        <f t="shared" si="4"/>
        <v>1853.3944962803971</v>
      </c>
      <c r="I45" s="272">
        <f t="shared" si="5"/>
        <v>0</v>
      </c>
      <c r="J45" s="273">
        <f t="shared" si="6"/>
        <v>0</v>
      </c>
      <c r="K45" s="274">
        <f t="shared" si="7"/>
        <v>0</v>
      </c>
      <c r="L45" s="267">
        <f>'data''11'!C41</f>
        <v>1853.3944962803971</v>
      </c>
      <c r="M45" s="275">
        <f t="shared" si="8"/>
        <v>5842</v>
      </c>
      <c r="N45" s="276">
        <f>'data''11'!D41</f>
        <v>1275</v>
      </c>
      <c r="O45" s="277">
        <f>'data''11'!E41</f>
        <v>50</v>
      </c>
      <c r="P45" s="278">
        <f t="shared" si="9"/>
        <v>1325</v>
      </c>
      <c r="Q45" s="267">
        <f>IF('data''11'!G41&lt;data2011!Z45, 'data''11'!G41, 'data''11'!G41-data2011!Z45)</f>
        <v>5842</v>
      </c>
      <c r="R45" s="279"/>
      <c r="S45" s="279"/>
      <c r="T45" s="77" t="str">
        <f>+'data''11'!H41</f>
        <v>Y</v>
      </c>
      <c r="U45" s="187" t="str">
        <f>+'data''11'!I41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2"/>
        <v>5842</v>
      </c>
      <c r="Z45" s="5">
        <v>0</v>
      </c>
      <c r="AA45" s="5">
        <v>0</v>
      </c>
      <c r="AC45" s="35" t="str">
        <f t="shared" si="13"/>
        <v/>
      </c>
    </row>
    <row r="46" spans="2:29">
      <c r="B46" s="266">
        <v>40582</v>
      </c>
      <c r="C46" s="267">
        <f>+'data''11'!B42</f>
        <v>0</v>
      </c>
      <c r="D46" s="268">
        <f t="shared" si="0"/>
        <v>0</v>
      </c>
      <c r="E46" s="269">
        <f t="shared" si="1"/>
        <v>0</v>
      </c>
      <c r="F46" s="270">
        <f t="shared" si="2"/>
        <v>578.92612540737218</v>
      </c>
      <c r="G46" s="271">
        <f t="shared" si="3"/>
        <v>1275</v>
      </c>
      <c r="H46" s="268">
        <f t="shared" si="4"/>
        <v>1853.9261254073722</v>
      </c>
      <c r="I46" s="272">
        <f t="shared" si="5"/>
        <v>0</v>
      </c>
      <c r="J46" s="273">
        <f t="shared" si="6"/>
        <v>0</v>
      </c>
      <c r="K46" s="274">
        <f t="shared" si="7"/>
        <v>0</v>
      </c>
      <c r="L46" s="267">
        <f>'data''11'!C42</f>
        <v>1853.9261254073722</v>
      </c>
      <c r="M46" s="275">
        <f t="shared" si="8"/>
        <v>5663</v>
      </c>
      <c r="N46" s="276">
        <f>'data''11'!D42</f>
        <v>1275</v>
      </c>
      <c r="O46" s="277">
        <f>'data''11'!E42</f>
        <v>50</v>
      </c>
      <c r="P46" s="278">
        <f t="shared" si="9"/>
        <v>1325</v>
      </c>
      <c r="Q46" s="267">
        <f>IF('data''11'!G42&lt;data2011!Z46, 'data''11'!G42, 'data''11'!G42-data2011!Z46)</f>
        <v>5663</v>
      </c>
      <c r="R46" s="279"/>
      <c r="S46" s="279"/>
      <c r="T46" s="77" t="str">
        <f>+'data''11'!H42</f>
        <v>Y</v>
      </c>
      <c r="U46" s="187" t="str">
        <f>+'data''11'!I42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2"/>
        <v>5663</v>
      </c>
      <c r="Z46" s="5">
        <v>0</v>
      </c>
      <c r="AA46" s="5">
        <v>0</v>
      </c>
      <c r="AC46" s="35" t="str">
        <f t="shared" si="13"/>
        <v/>
      </c>
    </row>
    <row r="47" spans="2:29">
      <c r="B47" s="266">
        <v>40583</v>
      </c>
      <c r="C47" s="267">
        <f>+'data''11'!B43</f>
        <v>0</v>
      </c>
      <c r="D47" s="268">
        <f t="shared" si="0"/>
        <v>0</v>
      </c>
      <c r="E47" s="269">
        <f t="shared" si="1"/>
        <v>0</v>
      </c>
      <c r="F47" s="270">
        <f t="shared" si="2"/>
        <v>578.18617185529706</v>
      </c>
      <c r="G47" s="271">
        <f t="shared" si="3"/>
        <v>1275</v>
      </c>
      <c r="H47" s="268">
        <f t="shared" si="4"/>
        <v>1853.1861718552971</v>
      </c>
      <c r="I47" s="272">
        <f t="shared" si="5"/>
        <v>0</v>
      </c>
      <c r="J47" s="273">
        <f t="shared" si="6"/>
        <v>0</v>
      </c>
      <c r="K47" s="274">
        <f t="shared" si="7"/>
        <v>0</v>
      </c>
      <c r="L47" s="267">
        <f>'data''11'!C43</f>
        <v>1853.1861718552971</v>
      </c>
      <c r="M47" s="275">
        <f t="shared" si="8"/>
        <v>6193</v>
      </c>
      <c r="N47" s="276">
        <f>'data''11'!D43</f>
        <v>1275</v>
      </c>
      <c r="O47" s="277">
        <f>'data''11'!E43</f>
        <v>50</v>
      </c>
      <c r="P47" s="278">
        <f t="shared" si="9"/>
        <v>1325</v>
      </c>
      <c r="Q47" s="267">
        <f>IF('data''11'!G43&lt;data2011!Z47, 'data''11'!G43, 'data''11'!G43-data2011!Z47)</f>
        <v>6193</v>
      </c>
      <c r="R47" s="279"/>
      <c r="S47" s="279"/>
      <c r="T47" s="77" t="str">
        <f>+'data''11'!H43</f>
        <v>Y</v>
      </c>
      <c r="U47" s="187" t="str">
        <f>+'data''11'!I43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2"/>
        <v>6193</v>
      </c>
      <c r="Z47" s="5">
        <v>0</v>
      </c>
      <c r="AA47" s="5">
        <v>0</v>
      </c>
      <c r="AC47" s="35" t="str">
        <f t="shared" si="13"/>
        <v/>
      </c>
    </row>
    <row r="48" spans="2:29">
      <c r="B48" s="266">
        <v>40584</v>
      </c>
      <c r="C48" s="267">
        <f>+'data''11'!B44</f>
        <v>0</v>
      </c>
      <c r="D48" s="268">
        <f t="shared" si="0"/>
        <v>0</v>
      </c>
      <c r="E48" s="269">
        <f t="shared" si="1"/>
        <v>0</v>
      </c>
      <c r="F48" s="270">
        <f t="shared" si="2"/>
        <v>583.07873406647104</v>
      </c>
      <c r="G48" s="271">
        <f t="shared" si="3"/>
        <v>1275</v>
      </c>
      <c r="H48" s="268">
        <f t="shared" si="4"/>
        <v>1858.078734066471</v>
      </c>
      <c r="I48" s="272">
        <f t="shared" si="5"/>
        <v>0</v>
      </c>
      <c r="J48" s="273">
        <f t="shared" si="6"/>
        <v>0</v>
      </c>
      <c r="K48" s="274">
        <f t="shared" si="7"/>
        <v>0</v>
      </c>
      <c r="L48" s="267">
        <f>'data''11'!C44</f>
        <v>1858.078734066471</v>
      </c>
      <c r="M48" s="275">
        <f t="shared" si="8"/>
        <v>6310</v>
      </c>
      <c r="N48" s="276">
        <f>'data''11'!D44</f>
        <v>1275</v>
      </c>
      <c r="O48" s="277">
        <f>'data''11'!E44</f>
        <v>50</v>
      </c>
      <c r="P48" s="278">
        <f t="shared" si="9"/>
        <v>1325</v>
      </c>
      <c r="Q48" s="267">
        <f>IF('data''11'!G44&lt;data2011!Z48, 'data''11'!G44, 'data''11'!G44-data2011!Z48)</f>
        <v>6310</v>
      </c>
      <c r="R48" s="279"/>
      <c r="S48" s="279"/>
      <c r="T48" s="77" t="str">
        <f>+'data''11'!H44</f>
        <v>Y</v>
      </c>
      <c r="U48" s="187" t="str">
        <f>+'data''11'!I44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2"/>
        <v>6310</v>
      </c>
      <c r="Z48" s="5">
        <v>0</v>
      </c>
      <c r="AA48" s="5">
        <v>0</v>
      </c>
      <c r="AC48" s="35" t="str">
        <f t="shared" si="13"/>
        <v/>
      </c>
    </row>
    <row r="49" spans="2:29">
      <c r="B49" s="266">
        <v>40585</v>
      </c>
      <c r="C49" s="267">
        <f>+'data''11'!B45</f>
        <v>0</v>
      </c>
      <c r="D49" s="268">
        <f t="shared" si="0"/>
        <v>0</v>
      </c>
      <c r="E49" s="269">
        <f t="shared" si="1"/>
        <v>0</v>
      </c>
      <c r="F49" s="270">
        <f t="shared" si="2"/>
        <v>585.69249419231801</v>
      </c>
      <c r="G49" s="271">
        <f t="shared" si="3"/>
        <v>1275</v>
      </c>
      <c r="H49" s="268">
        <f t="shared" si="4"/>
        <v>1860.692494192318</v>
      </c>
      <c r="I49" s="272">
        <f t="shared" si="5"/>
        <v>0</v>
      </c>
      <c r="J49" s="273">
        <f t="shared" si="6"/>
        <v>0</v>
      </c>
      <c r="K49" s="274">
        <f t="shared" si="7"/>
        <v>0</v>
      </c>
      <c r="L49" s="267">
        <f>'data''11'!C45</f>
        <v>1860.692494192318</v>
      </c>
      <c r="M49" s="275">
        <f t="shared" si="8"/>
        <v>7095</v>
      </c>
      <c r="N49" s="276">
        <f>'data''11'!D45</f>
        <v>1275</v>
      </c>
      <c r="O49" s="277">
        <f>'data''11'!E45</f>
        <v>50</v>
      </c>
      <c r="P49" s="278">
        <f t="shared" si="9"/>
        <v>1325</v>
      </c>
      <c r="Q49" s="267">
        <f>IF('data''11'!G45&lt;data2011!Z49, 'data''11'!G45, 'data''11'!G45-data2011!Z49)</f>
        <v>7095</v>
      </c>
      <c r="R49" s="279"/>
      <c r="S49" s="279"/>
      <c r="T49" s="77" t="str">
        <f>+'data''11'!H45</f>
        <v>Y</v>
      </c>
      <c r="U49" s="187" t="str">
        <f>+'data''11'!I45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2"/>
        <v>7095</v>
      </c>
      <c r="Z49" s="5">
        <v>0</v>
      </c>
      <c r="AA49" s="5">
        <v>0</v>
      </c>
      <c r="AC49" s="35" t="str">
        <f t="shared" si="13"/>
        <v/>
      </c>
    </row>
    <row r="50" spans="2:29">
      <c r="B50" s="266">
        <v>40586</v>
      </c>
      <c r="C50" s="267">
        <f>+'data''11'!B46</f>
        <v>0</v>
      </c>
      <c r="D50" s="268">
        <f t="shared" si="0"/>
        <v>0</v>
      </c>
      <c r="E50" s="269">
        <f t="shared" si="1"/>
        <v>0</v>
      </c>
      <c r="F50" s="270">
        <f t="shared" si="2"/>
        <v>575.22129688366886</v>
      </c>
      <c r="G50" s="271">
        <f t="shared" si="3"/>
        <v>1275</v>
      </c>
      <c r="H50" s="268">
        <f t="shared" si="4"/>
        <v>1850.2212968836689</v>
      </c>
      <c r="I50" s="272">
        <f t="shared" si="5"/>
        <v>0</v>
      </c>
      <c r="J50" s="273">
        <f t="shared" si="6"/>
        <v>0</v>
      </c>
      <c r="K50" s="274">
        <f t="shared" si="7"/>
        <v>0</v>
      </c>
      <c r="L50" s="267">
        <f>'data''11'!C46</f>
        <v>1850.2212968836689</v>
      </c>
      <c r="M50" s="275">
        <f t="shared" si="8"/>
        <v>6691</v>
      </c>
      <c r="N50" s="276">
        <f>'data''11'!D46</f>
        <v>1275</v>
      </c>
      <c r="O50" s="277">
        <f>'data''11'!E46</f>
        <v>50</v>
      </c>
      <c r="P50" s="278">
        <f t="shared" si="9"/>
        <v>1325</v>
      </c>
      <c r="Q50" s="267">
        <f>IF('data''11'!G46&lt;data2011!Z50, 'data''11'!G46, 'data''11'!G46-data2011!Z50)</f>
        <v>6691</v>
      </c>
      <c r="R50" s="279"/>
      <c r="S50" s="279"/>
      <c r="T50" s="77" t="str">
        <f>+'data''11'!H46</f>
        <v>Y</v>
      </c>
      <c r="U50" s="187" t="str">
        <f>+'data''11'!I46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2"/>
        <v>6691</v>
      </c>
      <c r="Z50" s="5">
        <v>0</v>
      </c>
      <c r="AA50" s="5">
        <v>0</v>
      </c>
      <c r="AC50" s="35" t="str">
        <f t="shared" si="13"/>
        <v/>
      </c>
    </row>
    <row r="51" spans="2:29">
      <c r="B51" s="266">
        <v>40587</v>
      </c>
      <c r="C51" s="267">
        <f>+'data''11'!B47</f>
        <v>0</v>
      </c>
      <c r="D51" s="268">
        <f t="shared" si="0"/>
        <v>0</v>
      </c>
      <c r="E51" s="269">
        <f t="shared" si="1"/>
        <v>0</v>
      </c>
      <c r="F51" s="270">
        <f t="shared" si="2"/>
        <v>573.3641456425039</v>
      </c>
      <c r="G51" s="271">
        <f t="shared" si="3"/>
        <v>1275</v>
      </c>
      <c r="H51" s="268">
        <f t="shared" si="4"/>
        <v>1848.3641456425039</v>
      </c>
      <c r="I51" s="272">
        <f t="shared" si="5"/>
        <v>0</v>
      </c>
      <c r="J51" s="273">
        <f t="shared" si="6"/>
        <v>0</v>
      </c>
      <c r="K51" s="274">
        <f t="shared" si="7"/>
        <v>0</v>
      </c>
      <c r="L51" s="267">
        <f>'data''11'!C47</f>
        <v>1848.3641456425039</v>
      </c>
      <c r="M51" s="275">
        <f t="shared" si="8"/>
        <v>7029</v>
      </c>
      <c r="N51" s="276">
        <f>'data''11'!D47</f>
        <v>1275</v>
      </c>
      <c r="O51" s="277">
        <f>'data''11'!E47</f>
        <v>50</v>
      </c>
      <c r="P51" s="278">
        <f t="shared" si="9"/>
        <v>1325</v>
      </c>
      <c r="Q51" s="267">
        <f>IF('data''11'!G47&lt;data2011!Z51, 'data''11'!G47, 'data''11'!G47-data2011!Z51)</f>
        <v>7029</v>
      </c>
      <c r="R51" s="279"/>
      <c r="S51" s="279"/>
      <c r="T51" s="77" t="str">
        <f>+'data''11'!H47</f>
        <v>Y</v>
      </c>
      <c r="U51" s="187" t="str">
        <f>+'data''11'!I47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2"/>
        <v>7029</v>
      </c>
      <c r="Z51" s="5">
        <v>0</v>
      </c>
      <c r="AA51" s="5">
        <v>0</v>
      </c>
      <c r="AC51" s="35" t="str">
        <f t="shared" si="13"/>
        <v/>
      </c>
    </row>
    <row r="52" spans="2:29">
      <c r="B52" s="266">
        <v>40588</v>
      </c>
      <c r="C52" s="267">
        <f>+'data''11'!B48</f>
        <v>0</v>
      </c>
      <c r="D52" s="268">
        <f t="shared" si="0"/>
        <v>0</v>
      </c>
      <c r="E52" s="269">
        <f t="shared" si="1"/>
        <v>0</v>
      </c>
      <c r="F52" s="270">
        <f t="shared" si="2"/>
        <v>571.67560013467005</v>
      </c>
      <c r="G52" s="271">
        <f t="shared" si="3"/>
        <v>1275</v>
      </c>
      <c r="H52" s="268">
        <f t="shared" si="4"/>
        <v>1846.67560013467</v>
      </c>
      <c r="I52" s="272">
        <f t="shared" si="5"/>
        <v>0</v>
      </c>
      <c r="J52" s="273">
        <f t="shared" si="6"/>
        <v>0</v>
      </c>
      <c r="K52" s="274">
        <f t="shared" si="7"/>
        <v>0</v>
      </c>
      <c r="L52" s="267">
        <f>'data''11'!C48</f>
        <v>1846.67560013467</v>
      </c>
      <c r="M52" s="275">
        <f t="shared" si="8"/>
        <v>7038</v>
      </c>
      <c r="N52" s="276">
        <f>'data''11'!D48</f>
        <v>1275</v>
      </c>
      <c r="O52" s="277">
        <f>'data''11'!E48</f>
        <v>50</v>
      </c>
      <c r="P52" s="278">
        <f t="shared" si="9"/>
        <v>1325</v>
      </c>
      <c r="Q52" s="267">
        <f>IF('data''11'!G48&lt;data2011!Z52, 'data''11'!G48, 'data''11'!G48-data2011!Z52)</f>
        <v>7038</v>
      </c>
      <c r="R52" s="279"/>
      <c r="S52" s="279"/>
      <c r="T52" s="77" t="str">
        <f>+'data''11'!H48</f>
        <v>Y</v>
      </c>
      <c r="U52" s="187" t="str">
        <f>+'data''11'!I48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2"/>
        <v>7038</v>
      </c>
      <c r="Z52" s="5">
        <v>0</v>
      </c>
      <c r="AA52" s="5">
        <v>0</v>
      </c>
      <c r="AC52" s="35" t="str">
        <f t="shared" si="13"/>
        <v/>
      </c>
    </row>
    <row r="53" spans="2:29">
      <c r="B53" s="266">
        <v>40589</v>
      </c>
      <c r="C53" s="267">
        <f>+'data''11'!B49</f>
        <v>0</v>
      </c>
      <c r="D53" s="268">
        <f t="shared" si="0"/>
        <v>0</v>
      </c>
      <c r="E53" s="269">
        <f t="shared" si="1"/>
        <v>0</v>
      </c>
      <c r="F53" s="270">
        <f t="shared" si="2"/>
        <v>559.02233320669302</v>
      </c>
      <c r="G53" s="271">
        <f t="shared" si="3"/>
        <v>1275</v>
      </c>
      <c r="H53" s="268">
        <f t="shared" si="4"/>
        <v>1834.022333206693</v>
      </c>
      <c r="I53" s="272">
        <f t="shared" si="5"/>
        <v>0</v>
      </c>
      <c r="J53" s="273">
        <f t="shared" si="6"/>
        <v>0</v>
      </c>
      <c r="K53" s="274">
        <f t="shared" si="7"/>
        <v>0</v>
      </c>
      <c r="L53" s="267">
        <f>'data''11'!C49</f>
        <v>1834.022333206693</v>
      </c>
      <c r="M53" s="275">
        <f t="shared" si="8"/>
        <v>6940</v>
      </c>
      <c r="N53" s="276">
        <f>'data''11'!D49</f>
        <v>1275</v>
      </c>
      <c r="O53" s="277">
        <f>'data''11'!E49</f>
        <v>50</v>
      </c>
      <c r="P53" s="278">
        <f t="shared" si="9"/>
        <v>1325</v>
      </c>
      <c r="Q53" s="267">
        <f>IF('data''11'!G49&lt;data2011!Z53, 'data''11'!G49, 'data''11'!G49-data2011!Z53)</f>
        <v>6940</v>
      </c>
      <c r="R53" s="279"/>
      <c r="S53" s="279"/>
      <c r="T53" s="77" t="str">
        <f>+'data''11'!H49</f>
        <v>Y</v>
      </c>
      <c r="U53" s="187" t="str">
        <f>+'data''11'!I49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2"/>
        <v>6940</v>
      </c>
      <c r="Z53" s="5">
        <v>0</v>
      </c>
      <c r="AA53" s="5">
        <v>0</v>
      </c>
      <c r="AC53" s="35" t="str">
        <f t="shared" si="13"/>
        <v/>
      </c>
    </row>
    <row r="54" spans="2:29">
      <c r="B54" s="266">
        <v>40590</v>
      </c>
      <c r="C54" s="267">
        <f>+'data''11'!B50</f>
        <v>0</v>
      </c>
      <c r="D54" s="268">
        <f t="shared" si="0"/>
        <v>0</v>
      </c>
      <c r="E54" s="269">
        <f t="shared" si="1"/>
        <v>0</v>
      </c>
      <c r="F54" s="270">
        <f t="shared" si="2"/>
        <v>564.55342122975617</v>
      </c>
      <c r="G54" s="271">
        <f t="shared" si="3"/>
        <v>1275</v>
      </c>
      <c r="H54" s="268">
        <f t="shared" si="4"/>
        <v>1839.5534212297562</v>
      </c>
      <c r="I54" s="272">
        <f t="shared" si="5"/>
        <v>0</v>
      </c>
      <c r="J54" s="273">
        <f t="shared" si="6"/>
        <v>0</v>
      </c>
      <c r="K54" s="274">
        <f t="shared" si="7"/>
        <v>0</v>
      </c>
      <c r="L54" s="267">
        <f>'data''11'!C50</f>
        <v>1839.5534212297562</v>
      </c>
      <c r="M54" s="275">
        <f t="shared" si="8"/>
        <v>6437</v>
      </c>
      <c r="N54" s="276">
        <f>'data''11'!D50</f>
        <v>1275</v>
      </c>
      <c r="O54" s="277">
        <f>'data''11'!E50</f>
        <v>50</v>
      </c>
      <c r="P54" s="278">
        <f t="shared" si="9"/>
        <v>1325</v>
      </c>
      <c r="Q54" s="267">
        <f>IF('data''11'!G50&lt;data2011!Z54, 'data''11'!G50, 'data''11'!G50-data2011!Z54)</f>
        <v>6437</v>
      </c>
      <c r="R54" s="279"/>
      <c r="S54" s="279"/>
      <c r="T54" s="77" t="str">
        <f>+'data''11'!H50</f>
        <v>Y</v>
      </c>
      <c r="U54" s="187" t="str">
        <f>+'data''11'!I50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2"/>
        <v>6437</v>
      </c>
      <c r="Z54" s="5">
        <v>0</v>
      </c>
      <c r="AA54" s="5">
        <v>0</v>
      </c>
      <c r="AC54" s="35" t="str">
        <f t="shared" si="13"/>
        <v/>
      </c>
    </row>
    <row r="55" spans="2:29">
      <c r="B55" s="266">
        <v>40591</v>
      </c>
      <c r="C55" s="267">
        <f>+'data''11'!B51</f>
        <v>0</v>
      </c>
      <c r="D55" s="268">
        <f t="shared" si="0"/>
        <v>0</v>
      </c>
      <c r="E55" s="269">
        <f t="shared" si="1"/>
        <v>0</v>
      </c>
      <c r="F55" s="270">
        <f t="shared" si="2"/>
        <v>584.86676374998706</v>
      </c>
      <c r="G55" s="271">
        <f t="shared" si="3"/>
        <v>1275</v>
      </c>
      <c r="H55" s="268">
        <f t="shared" si="4"/>
        <v>1859.8667637499871</v>
      </c>
      <c r="I55" s="272">
        <f t="shared" si="5"/>
        <v>0</v>
      </c>
      <c r="J55" s="273">
        <f t="shared" si="6"/>
        <v>0</v>
      </c>
      <c r="K55" s="274">
        <f t="shared" si="7"/>
        <v>0</v>
      </c>
      <c r="L55" s="267">
        <f>'data''11'!C51</f>
        <v>1859.8667637499871</v>
      </c>
      <c r="M55" s="275">
        <f t="shared" si="8"/>
        <v>6347</v>
      </c>
      <c r="N55" s="276">
        <f>'data''11'!D51</f>
        <v>1275</v>
      </c>
      <c r="O55" s="277">
        <f>'data''11'!E51</f>
        <v>50</v>
      </c>
      <c r="P55" s="278">
        <f t="shared" si="9"/>
        <v>1325</v>
      </c>
      <c r="Q55" s="267">
        <f>IF('data''11'!G51&lt;data2011!Z55, 'data''11'!G51, 'data''11'!G51-data2011!Z55)</f>
        <v>6347</v>
      </c>
      <c r="R55" s="279"/>
      <c r="S55" s="279"/>
      <c r="T55" s="77" t="str">
        <f>+'data''11'!H51</f>
        <v>Y</v>
      </c>
      <c r="U55" s="187" t="str">
        <f>+'data''11'!I51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2"/>
        <v>6347</v>
      </c>
      <c r="Z55" s="5">
        <v>0</v>
      </c>
      <c r="AA55" s="5">
        <v>0</v>
      </c>
      <c r="AC55" s="35" t="str">
        <f t="shared" si="13"/>
        <v/>
      </c>
    </row>
    <row r="56" spans="2:29">
      <c r="B56" s="266">
        <v>40592</v>
      </c>
      <c r="C56" s="267">
        <f>+'data''11'!B52</f>
        <v>0</v>
      </c>
      <c r="D56" s="268">
        <f t="shared" si="0"/>
        <v>0</v>
      </c>
      <c r="E56" s="269">
        <f t="shared" si="1"/>
        <v>0</v>
      </c>
      <c r="F56" s="270">
        <f t="shared" si="2"/>
        <v>582.93184085669327</v>
      </c>
      <c r="G56" s="271">
        <f t="shared" si="3"/>
        <v>1275</v>
      </c>
      <c r="H56" s="268">
        <f t="shared" si="4"/>
        <v>1857.9318408566933</v>
      </c>
      <c r="I56" s="272">
        <f t="shared" si="5"/>
        <v>0</v>
      </c>
      <c r="J56" s="273">
        <f t="shared" si="6"/>
        <v>0</v>
      </c>
      <c r="K56" s="274">
        <f t="shared" si="7"/>
        <v>0</v>
      </c>
      <c r="L56" s="267">
        <f>'data''11'!C52</f>
        <v>1857.9318408566933</v>
      </c>
      <c r="M56" s="275">
        <f t="shared" si="8"/>
        <v>5882</v>
      </c>
      <c r="N56" s="276">
        <f>'data''11'!D52</f>
        <v>1275</v>
      </c>
      <c r="O56" s="277">
        <f>'data''11'!E52</f>
        <v>50</v>
      </c>
      <c r="P56" s="278">
        <f t="shared" si="9"/>
        <v>1325</v>
      </c>
      <c r="Q56" s="267">
        <f>IF('data''11'!G52&lt;data2011!Z56, 'data''11'!G52, 'data''11'!G52-data2011!Z56)</f>
        <v>5882</v>
      </c>
      <c r="R56" s="279"/>
      <c r="S56" s="279"/>
      <c r="T56" s="77" t="str">
        <f>+'data''11'!H52</f>
        <v>Y</v>
      </c>
      <c r="U56" s="187" t="str">
        <f>+'data''11'!I52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2"/>
        <v>5882</v>
      </c>
      <c r="Z56" s="5">
        <v>0</v>
      </c>
      <c r="AA56" s="5">
        <v>0</v>
      </c>
      <c r="AC56" s="35" t="str">
        <f t="shared" si="13"/>
        <v/>
      </c>
    </row>
    <row r="57" spans="2:29">
      <c r="B57" s="266">
        <v>40593</v>
      </c>
      <c r="C57" s="267">
        <f>+'data''11'!B53</f>
        <v>0</v>
      </c>
      <c r="D57" s="268">
        <f t="shared" si="0"/>
        <v>0</v>
      </c>
      <c r="E57" s="269">
        <f t="shared" si="1"/>
        <v>0</v>
      </c>
      <c r="F57" s="270">
        <f t="shared" si="2"/>
        <v>579.96320013564582</v>
      </c>
      <c r="G57" s="271">
        <f t="shared" si="3"/>
        <v>1275</v>
      </c>
      <c r="H57" s="268">
        <f t="shared" si="4"/>
        <v>1854.9632001356458</v>
      </c>
      <c r="I57" s="272">
        <f t="shared" si="5"/>
        <v>0</v>
      </c>
      <c r="J57" s="273">
        <f t="shared" si="6"/>
        <v>0</v>
      </c>
      <c r="K57" s="274">
        <f t="shared" si="7"/>
        <v>0</v>
      </c>
      <c r="L57" s="267">
        <f>'data''11'!C53</f>
        <v>1854.9632001356458</v>
      </c>
      <c r="M57" s="275">
        <f t="shared" si="8"/>
        <v>6662</v>
      </c>
      <c r="N57" s="276">
        <f>'data''11'!D53</f>
        <v>1275</v>
      </c>
      <c r="O57" s="277">
        <f>'data''11'!E53</f>
        <v>50</v>
      </c>
      <c r="P57" s="278">
        <f t="shared" si="9"/>
        <v>1325</v>
      </c>
      <c r="Q57" s="267">
        <f>IF('data''11'!G53&lt;data2011!Z57, 'data''11'!G53, 'data''11'!G53-data2011!Z57)</f>
        <v>6662</v>
      </c>
      <c r="R57" s="279"/>
      <c r="S57" s="279"/>
      <c r="T57" s="77" t="str">
        <f>+'data''11'!H53</f>
        <v>Y</v>
      </c>
      <c r="U57" s="187" t="str">
        <f>+'data''11'!I53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2"/>
        <v>6662</v>
      </c>
      <c r="Z57" s="5">
        <v>0</v>
      </c>
      <c r="AA57" s="5">
        <v>0</v>
      </c>
      <c r="AC57" s="35" t="str">
        <f t="shared" si="13"/>
        <v/>
      </c>
    </row>
    <row r="58" spans="2:29">
      <c r="B58" s="266">
        <v>40594</v>
      </c>
      <c r="C58" s="267">
        <f>+'data''11'!B54</f>
        <v>0</v>
      </c>
      <c r="D58" s="268">
        <f t="shared" si="0"/>
        <v>0</v>
      </c>
      <c r="E58" s="269">
        <f t="shared" si="1"/>
        <v>0</v>
      </c>
      <c r="F58" s="270">
        <f t="shared" si="2"/>
        <v>583.41281946050913</v>
      </c>
      <c r="G58" s="271">
        <f t="shared" si="3"/>
        <v>1275</v>
      </c>
      <c r="H58" s="268">
        <f t="shared" si="4"/>
        <v>1858.4128194605091</v>
      </c>
      <c r="I58" s="272">
        <f t="shared" si="5"/>
        <v>0</v>
      </c>
      <c r="J58" s="273">
        <f t="shared" si="6"/>
        <v>0</v>
      </c>
      <c r="K58" s="274">
        <f t="shared" si="7"/>
        <v>0</v>
      </c>
      <c r="L58" s="267">
        <f>'data''11'!C54</f>
        <v>1858.4128194605091</v>
      </c>
      <c r="M58" s="275">
        <f t="shared" si="8"/>
        <v>7038</v>
      </c>
      <c r="N58" s="276">
        <f>'data''11'!D54</f>
        <v>1275</v>
      </c>
      <c r="O58" s="277">
        <f>'data''11'!E54</f>
        <v>50</v>
      </c>
      <c r="P58" s="278">
        <f t="shared" si="9"/>
        <v>1325</v>
      </c>
      <c r="Q58" s="267">
        <f>IF('data''11'!G54&lt;data2011!Z58, 'data''11'!G54, 'data''11'!G54-data2011!Z58)</f>
        <v>7038</v>
      </c>
      <c r="R58" s="279"/>
      <c r="S58" s="279"/>
      <c r="T58" s="77" t="str">
        <f>+'data''11'!H54</f>
        <v>Y</v>
      </c>
      <c r="U58" s="187" t="str">
        <f>+'data''11'!I54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2"/>
        <v>7038</v>
      </c>
      <c r="Z58" s="5">
        <v>0</v>
      </c>
      <c r="AA58" s="5">
        <v>0</v>
      </c>
      <c r="AC58" s="35" t="str">
        <f t="shared" si="13"/>
        <v/>
      </c>
    </row>
    <row r="59" spans="2:29">
      <c r="B59" s="266">
        <v>40595</v>
      </c>
      <c r="C59" s="267">
        <f>+'data''11'!B55</f>
        <v>0</v>
      </c>
      <c r="D59" s="268">
        <f t="shared" si="0"/>
        <v>0</v>
      </c>
      <c r="E59" s="269">
        <f t="shared" si="1"/>
        <v>0</v>
      </c>
      <c r="F59" s="270">
        <f t="shared" si="2"/>
        <v>564.48949391110682</v>
      </c>
      <c r="G59" s="271">
        <f t="shared" si="3"/>
        <v>1275</v>
      </c>
      <c r="H59" s="268">
        <f t="shared" si="4"/>
        <v>1839.4894939111068</v>
      </c>
      <c r="I59" s="272">
        <f t="shared" si="5"/>
        <v>0</v>
      </c>
      <c r="J59" s="273">
        <f t="shared" si="6"/>
        <v>0</v>
      </c>
      <c r="K59" s="274">
        <f t="shared" si="7"/>
        <v>0</v>
      </c>
      <c r="L59" s="267">
        <f>'data''11'!C55</f>
        <v>1839.4894939111068</v>
      </c>
      <c r="M59" s="275">
        <f t="shared" si="8"/>
        <v>7241</v>
      </c>
      <c r="N59" s="276">
        <f>'data''11'!D55</f>
        <v>1275</v>
      </c>
      <c r="O59" s="277">
        <f>'data''11'!E55</f>
        <v>50</v>
      </c>
      <c r="P59" s="278">
        <f t="shared" si="9"/>
        <v>1325</v>
      </c>
      <c r="Q59" s="267">
        <f>IF('data''11'!G55&lt;data2011!Z59, 'data''11'!G55, 'data''11'!G55-data2011!Z59)</f>
        <v>7241</v>
      </c>
      <c r="R59" s="279"/>
      <c r="S59" s="279"/>
      <c r="T59" s="77" t="str">
        <f>+'data''11'!H55</f>
        <v>Y</v>
      </c>
      <c r="U59" s="187" t="str">
        <f>+'data''11'!I55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2"/>
        <v>7241</v>
      </c>
      <c r="Z59" s="5">
        <v>0</v>
      </c>
      <c r="AA59" s="5">
        <v>0</v>
      </c>
      <c r="AC59" s="35" t="str">
        <f t="shared" si="13"/>
        <v/>
      </c>
    </row>
    <row r="60" spans="2:29">
      <c r="B60" s="266">
        <v>40596</v>
      </c>
      <c r="C60" s="267">
        <f>+'data''11'!B56</f>
        <v>0</v>
      </c>
      <c r="D60" s="268">
        <f t="shared" si="0"/>
        <v>0</v>
      </c>
      <c r="E60" s="269">
        <f t="shared" si="1"/>
        <v>0</v>
      </c>
      <c r="F60" s="270">
        <f t="shared" si="2"/>
        <v>573.2352380566449</v>
      </c>
      <c r="G60" s="271">
        <f t="shared" si="3"/>
        <v>1275</v>
      </c>
      <c r="H60" s="268">
        <f t="shared" si="4"/>
        <v>1848.2352380566449</v>
      </c>
      <c r="I60" s="272">
        <f t="shared" si="5"/>
        <v>0</v>
      </c>
      <c r="J60" s="273">
        <f t="shared" si="6"/>
        <v>0</v>
      </c>
      <c r="K60" s="274">
        <f t="shared" si="7"/>
        <v>0</v>
      </c>
      <c r="L60" s="267">
        <f>'data''11'!C56</f>
        <v>1848.2352380566449</v>
      </c>
      <c r="M60" s="275">
        <f t="shared" si="8"/>
        <v>5985</v>
      </c>
      <c r="N60" s="276">
        <f>'data''11'!D56</f>
        <v>1275</v>
      </c>
      <c r="O60" s="277">
        <f>'data''11'!E56</f>
        <v>50</v>
      </c>
      <c r="P60" s="278">
        <f t="shared" si="9"/>
        <v>1325</v>
      </c>
      <c r="Q60" s="267">
        <f>IF('data''11'!G56&lt;data2011!Z60, 'data''11'!G56, 'data''11'!G56-data2011!Z60)</f>
        <v>5985</v>
      </c>
      <c r="R60" s="279"/>
      <c r="S60" s="279"/>
      <c r="T60" s="77" t="str">
        <f>+'data''11'!H56</f>
        <v>Y</v>
      </c>
      <c r="U60" s="187" t="str">
        <f>+'data''11'!I56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2"/>
        <v>5985</v>
      </c>
      <c r="Z60" s="5">
        <v>0</v>
      </c>
      <c r="AA60" s="5">
        <v>0</v>
      </c>
      <c r="AC60" s="35" t="str">
        <f t="shared" si="13"/>
        <v/>
      </c>
    </row>
    <row r="61" spans="2:29">
      <c r="B61" s="266">
        <v>40597</v>
      </c>
      <c r="C61" s="267">
        <f>+'data''11'!B57</f>
        <v>0</v>
      </c>
      <c r="D61" s="268">
        <f t="shared" si="0"/>
        <v>0</v>
      </c>
      <c r="E61" s="269">
        <f t="shared" si="1"/>
        <v>0</v>
      </c>
      <c r="F61" s="270">
        <f t="shared" si="2"/>
        <v>570.33033156953002</v>
      </c>
      <c r="G61" s="271">
        <f t="shared" si="3"/>
        <v>1275</v>
      </c>
      <c r="H61" s="268">
        <f t="shared" si="4"/>
        <v>1845.33033156953</v>
      </c>
      <c r="I61" s="272">
        <f t="shared" si="5"/>
        <v>0</v>
      </c>
      <c r="J61" s="273">
        <f t="shared" si="6"/>
        <v>0</v>
      </c>
      <c r="K61" s="274">
        <f t="shared" si="7"/>
        <v>0</v>
      </c>
      <c r="L61" s="267">
        <f>'data''11'!C57</f>
        <v>1845.33033156953</v>
      </c>
      <c r="M61" s="275">
        <f t="shared" si="8"/>
        <v>5937</v>
      </c>
      <c r="N61" s="276">
        <f>'data''11'!D57</f>
        <v>1275</v>
      </c>
      <c r="O61" s="277">
        <f>'data''11'!E57</f>
        <v>50</v>
      </c>
      <c r="P61" s="278">
        <f t="shared" si="9"/>
        <v>1325</v>
      </c>
      <c r="Q61" s="267">
        <f>IF('data''11'!G57&lt;data2011!Z61, 'data''11'!G57, 'data''11'!G57-data2011!Z61)</f>
        <v>5937</v>
      </c>
      <c r="R61" s="279"/>
      <c r="S61" s="279"/>
      <c r="T61" s="77" t="str">
        <f>+'data''11'!H57</f>
        <v>Y</v>
      </c>
      <c r="U61" s="187" t="str">
        <f>+'data''11'!I57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2"/>
        <v>5937</v>
      </c>
      <c r="Z61" s="5">
        <v>0</v>
      </c>
      <c r="AA61" s="5">
        <v>0</v>
      </c>
      <c r="AC61" s="35" t="str">
        <f t="shared" si="13"/>
        <v/>
      </c>
    </row>
    <row r="62" spans="2:29">
      <c r="B62" s="266">
        <v>40598</v>
      </c>
      <c r="C62" s="267">
        <f>+'data''11'!B58</f>
        <v>0</v>
      </c>
      <c r="D62" s="268">
        <f t="shared" si="0"/>
        <v>0</v>
      </c>
      <c r="E62" s="269">
        <f t="shared" si="1"/>
        <v>0</v>
      </c>
      <c r="F62" s="270">
        <f t="shared" si="2"/>
        <v>570.02194588815291</v>
      </c>
      <c r="G62" s="271">
        <f t="shared" si="3"/>
        <v>1275</v>
      </c>
      <c r="H62" s="268">
        <f t="shared" si="4"/>
        <v>1845.0219458881529</v>
      </c>
      <c r="I62" s="272">
        <f t="shared" si="5"/>
        <v>0</v>
      </c>
      <c r="J62" s="273">
        <f t="shared" si="6"/>
        <v>0</v>
      </c>
      <c r="K62" s="274">
        <f t="shared" si="7"/>
        <v>0</v>
      </c>
      <c r="L62" s="267">
        <f>'data''11'!C58</f>
        <v>1845.0219458881529</v>
      </c>
      <c r="M62" s="275">
        <f t="shared" si="8"/>
        <v>5562</v>
      </c>
      <c r="N62" s="276">
        <f>'data''11'!D58</f>
        <v>1275</v>
      </c>
      <c r="O62" s="277">
        <f>'data''11'!E58</f>
        <v>50</v>
      </c>
      <c r="P62" s="278">
        <f t="shared" si="9"/>
        <v>1325</v>
      </c>
      <c r="Q62" s="267">
        <f>IF('data''11'!G58&lt;data2011!Z62, 'data''11'!G58, 'data''11'!G58-data2011!Z62)</f>
        <v>5562</v>
      </c>
      <c r="R62" s="279"/>
      <c r="S62" s="279"/>
      <c r="T62" s="77" t="str">
        <f>+'data''11'!H58</f>
        <v>Y</v>
      </c>
      <c r="U62" s="187" t="str">
        <f>+'data''11'!I58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2"/>
        <v>5562</v>
      </c>
      <c r="Z62" s="5">
        <v>0</v>
      </c>
      <c r="AA62" s="5">
        <v>0</v>
      </c>
      <c r="AC62" s="35" t="str">
        <f t="shared" si="13"/>
        <v/>
      </c>
    </row>
    <row r="63" spans="2:29">
      <c r="B63" s="266">
        <v>40599</v>
      </c>
      <c r="C63" s="267">
        <f>+'data''11'!B59</f>
        <v>0</v>
      </c>
      <c r="D63" s="268">
        <f t="shared" si="0"/>
        <v>0</v>
      </c>
      <c r="E63" s="269">
        <f t="shared" si="1"/>
        <v>0</v>
      </c>
      <c r="F63" s="270">
        <f t="shared" si="2"/>
        <v>560.88747978242782</v>
      </c>
      <c r="G63" s="271">
        <f t="shared" si="3"/>
        <v>1275</v>
      </c>
      <c r="H63" s="268">
        <f t="shared" si="4"/>
        <v>1835.8874797824278</v>
      </c>
      <c r="I63" s="272">
        <f t="shared" si="5"/>
        <v>0</v>
      </c>
      <c r="J63" s="273">
        <f t="shared" si="6"/>
        <v>0</v>
      </c>
      <c r="K63" s="274">
        <f t="shared" si="7"/>
        <v>0</v>
      </c>
      <c r="L63" s="267">
        <f>'data''11'!C59</f>
        <v>1835.8874797824278</v>
      </c>
      <c r="M63" s="275">
        <f t="shared" si="8"/>
        <v>4836</v>
      </c>
      <c r="N63" s="276">
        <f>'data''11'!D59</f>
        <v>1275</v>
      </c>
      <c r="O63" s="277">
        <f>'data''11'!E59</f>
        <v>50</v>
      </c>
      <c r="P63" s="278">
        <f t="shared" si="9"/>
        <v>1325</v>
      </c>
      <c r="Q63" s="267">
        <f>IF('data''11'!G59&lt;data2011!Z63, 'data''11'!G59, 'data''11'!G59-data2011!Z63)</f>
        <v>4836</v>
      </c>
      <c r="R63" s="279"/>
      <c r="S63" s="279"/>
      <c r="T63" s="77" t="str">
        <f>+'data''11'!H59</f>
        <v>Y</v>
      </c>
      <c r="U63" s="187" t="str">
        <f>+'data''11'!I59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2"/>
        <v>4836</v>
      </c>
      <c r="Z63" s="5">
        <v>0</v>
      </c>
      <c r="AA63" s="5">
        <v>0</v>
      </c>
      <c r="AC63" s="35" t="str">
        <f t="shared" si="13"/>
        <v/>
      </c>
    </row>
    <row r="64" spans="2:29">
      <c r="B64" s="266">
        <v>40600</v>
      </c>
      <c r="C64" s="267">
        <f>+'data''11'!B60</f>
        <v>0</v>
      </c>
      <c r="D64" s="268">
        <f t="shared" si="0"/>
        <v>0</v>
      </c>
      <c r="E64" s="269">
        <f t="shared" si="1"/>
        <v>0</v>
      </c>
      <c r="F64" s="270">
        <f t="shared" si="2"/>
        <v>592.23661516016682</v>
      </c>
      <c r="G64" s="271">
        <f t="shared" si="3"/>
        <v>1275</v>
      </c>
      <c r="H64" s="268">
        <f t="shared" si="4"/>
        <v>1867.2366151601668</v>
      </c>
      <c r="I64" s="272">
        <f t="shared" si="5"/>
        <v>0</v>
      </c>
      <c r="J64" s="273">
        <f t="shared" si="6"/>
        <v>0</v>
      </c>
      <c r="K64" s="274">
        <f t="shared" si="7"/>
        <v>0</v>
      </c>
      <c r="L64" s="267">
        <f>'data''11'!C60</f>
        <v>1867.2366151601668</v>
      </c>
      <c r="M64" s="275">
        <f t="shared" si="8"/>
        <v>4836</v>
      </c>
      <c r="N64" s="276">
        <f>'data''11'!D60</f>
        <v>1275</v>
      </c>
      <c r="O64" s="277">
        <f>'data''11'!E60</f>
        <v>50</v>
      </c>
      <c r="P64" s="278">
        <f t="shared" si="9"/>
        <v>1325</v>
      </c>
      <c r="Q64" s="267">
        <f>IF('data''11'!G60&lt;data2011!Z64, 'data''11'!G60, 'data''11'!G60-data2011!Z64)</f>
        <v>4836</v>
      </c>
      <c r="R64" s="279"/>
      <c r="S64" s="279"/>
      <c r="T64" s="77" t="str">
        <f>+'data''11'!H60</f>
        <v>Y</v>
      </c>
      <c r="U64" s="187" t="str">
        <f>+'data''11'!I60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2"/>
        <v>4836</v>
      </c>
      <c r="Z64" s="5">
        <v>0</v>
      </c>
      <c r="AA64" s="5">
        <v>0</v>
      </c>
      <c r="AC64" s="35" t="str">
        <f t="shared" si="13"/>
        <v/>
      </c>
    </row>
    <row r="65" spans="1:29">
      <c r="B65" s="266">
        <v>40601</v>
      </c>
      <c r="C65" s="267">
        <f>+'data''11'!B61</f>
        <v>0</v>
      </c>
      <c r="D65" s="268">
        <f t="shared" si="0"/>
        <v>0</v>
      </c>
      <c r="E65" s="269">
        <f t="shared" si="1"/>
        <v>0</v>
      </c>
      <c r="F65" s="270">
        <f t="shared" si="2"/>
        <v>560.57440966495597</v>
      </c>
      <c r="G65" s="271">
        <f t="shared" si="3"/>
        <v>1275</v>
      </c>
      <c r="H65" s="268">
        <f t="shared" si="4"/>
        <v>1835.574409664956</v>
      </c>
      <c r="I65" s="272">
        <f t="shared" si="5"/>
        <v>0</v>
      </c>
      <c r="J65" s="273">
        <f t="shared" si="6"/>
        <v>0</v>
      </c>
      <c r="K65" s="274">
        <f t="shared" si="7"/>
        <v>0</v>
      </c>
      <c r="L65" s="267">
        <f>'data''11'!C61</f>
        <v>1835.574409664956</v>
      </c>
      <c r="M65" s="275">
        <f t="shared" si="8"/>
        <v>4930</v>
      </c>
      <c r="N65" s="276">
        <f>'data''11'!D61</f>
        <v>1275</v>
      </c>
      <c r="O65" s="277">
        <f>'data''11'!E61</f>
        <v>50</v>
      </c>
      <c r="P65" s="278">
        <f t="shared" si="9"/>
        <v>1325</v>
      </c>
      <c r="Q65" s="267">
        <f>IF('data''11'!G61&lt;data2011!Z65, 'data''11'!G61, 'data''11'!G61-data2011!Z65)</f>
        <v>4930</v>
      </c>
      <c r="R65" s="279"/>
      <c r="S65" s="279"/>
      <c r="T65" s="77" t="str">
        <f>+'data''11'!H61</f>
        <v>Y</v>
      </c>
      <c r="U65" s="187" t="str">
        <f>+'data''11'!I61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2"/>
        <v>4930</v>
      </c>
      <c r="Z65" s="5">
        <v>0</v>
      </c>
      <c r="AA65" s="5">
        <v>0</v>
      </c>
      <c r="AC65" s="35" t="str">
        <f t="shared" si="13"/>
        <v/>
      </c>
    </row>
    <row r="66" spans="1:29">
      <c r="B66" s="266">
        <v>40602</v>
      </c>
      <c r="C66" s="267">
        <f>+'data''11'!B62</f>
        <v>0</v>
      </c>
      <c r="D66" s="268">
        <f t="shared" si="0"/>
        <v>0</v>
      </c>
      <c r="E66" s="269">
        <f t="shared" si="1"/>
        <v>0</v>
      </c>
      <c r="F66" s="270">
        <f t="shared" si="2"/>
        <v>563.66245890025721</v>
      </c>
      <c r="G66" s="271">
        <f t="shared" si="3"/>
        <v>1275</v>
      </c>
      <c r="H66" s="268">
        <f t="shared" si="4"/>
        <v>1838.6624589002572</v>
      </c>
      <c r="I66" s="272">
        <f t="shared" si="5"/>
        <v>0</v>
      </c>
      <c r="J66" s="273">
        <f t="shared" si="6"/>
        <v>0</v>
      </c>
      <c r="K66" s="274">
        <f t="shared" si="7"/>
        <v>0</v>
      </c>
      <c r="L66" s="267">
        <f>'data''11'!C62</f>
        <v>1838.6624589002572</v>
      </c>
      <c r="M66" s="275">
        <f t="shared" si="8"/>
        <v>5118</v>
      </c>
      <c r="N66" s="276">
        <f>'data''11'!D62</f>
        <v>1275</v>
      </c>
      <c r="O66" s="277">
        <f>'data''11'!E62</f>
        <v>50</v>
      </c>
      <c r="P66" s="278">
        <f t="shared" si="9"/>
        <v>1325</v>
      </c>
      <c r="Q66" s="267">
        <f>IF('data''11'!G62&lt;data2011!Z66, 'data''11'!G62, 'data''11'!G62-data2011!Z66)</f>
        <v>5118</v>
      </c>
      <c r="R66" s="279"/>
      <c r="S66" s="279"/>
      <c r="T66" s="77" t="str">
        <f>+'data''11'!H62</f>
        <v>Y</v>
      </c>
      <c r="U66" s="187" t="str">
        <f>+'data''11'!I62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2"/>
        <v>5118</v>
      </c>
      <c r="Z66" s="5">
        <v>0</v>
      </c>
      <c r="AA66" s="5">
        <v>0</v>
      </c>
      <c r="AC66" s="35" t="str">
        <f t="shared" si="13"/>
        <v/>
      </c>
    </row>
    <row r="67" spans="1:29" s="85" customFormat="1">
      <c r="A67" s="280"/>
      <c r="B67" s="373">
        <v>40603</v>
      </c>
      <c r="C67" s="374">
        <f>+'data''11'!B64</f>
        <v>0</v>
      </c>
      <c r="D67" s="268">
        <f t="shared" si="0"/>
        <v>0</v>
      </c>
      <c r="E67" s="269">
        <f t="shared" si="1"/>
        <v>0</v>
      </c>
      <c r="F67" s="270">
        <f t="shared" si="2"/>
        <v>574.334673982401</v>
      </c>
      <c r="G67" s="271">
        <f t="shared" si="3"/>
        <v>1275</v>
      </c>
      <c r="H67" s="268">
        <f t="shared" si="4"/>
        <v>1849.334673982401</v>
      </c>
      <c r="I67" s="272">
        <f t="shared" si="5"/>
        <v>0</v>
      </c>
      <c r="J67" s="272">
        <f t="shared" si="6"/>
        <v>0</v>
      </c>
      <c r="K67" s="271">
        <f t="shared" si="7"/>
        <v>0</v>
      </c>
      <c r="L67" s="267">
        <f>'data''11'!C64</f>
        <v>1849.334673982401</v>
      </c>
      <c r="M67" s="375">
        <f t="shared" si="8"/>
        <v>4928</v>
      </c>
      <c r="N67" s="276">
        <f>'data''11'!D64</f>
        <v>1275</v>
      </c>
      <c r="O67" s="277">
        <f>'data''11'!E64</f>
        <v>50</v>
      </c>
      <c r="P67" s="376">
        <f t="shared" si="9"/>
        <v>1325</v>
      </c>
      <c r="Q67" s="267">
        <f>IF('data''11'!G64&lt;data2011!Z67, 'data''11'!G64, 'data''11'!G64-data2011!Z67)</f>
        <v>4928</v>
      </c>
      <c r="R67" s="281"/>
      <c r="S67" s="281"/>
      <c r="T67" s="82" t="str">
        <f>+'data''11'!H64</f>
        <v>Y</v>
      </c>
      <c r="U67" s="191" t="str">
        <f>+'data''11'!I64</f>
        <v>N</v>
      </c>
      <c r="V67" s="82"/>
      <c r="W67" s="83" t="str">
        <f t="shared" si="10"/>
        <v/>
      </c>
      <c r="X67" s="84" t="str">
        <f t="shared" si="11"/>
        <v/>
      </c>
      <c r="Y67" s="77">
        <f>IF(T67="y", Q67, Q67-J67-D67)</f>
        <v>4928</v>
      </c>
      <c r="Z67" s="85">
        <v>0</v>
      </c>
      <c r="AA67" s="85">
        <v>0</v>
      </c>
      <c r="AC67" s="35" t="str">
        <f t="shared" si="13"/>
        <v/>
      </c>
    </row>
    <row r="68" spans="1:29">
      <c r="B68" s="266">
        <v>40604</v>
      </c>
      <c r="C68" s="374">
        <f>+'data''11'!B65</f>
        <v>0</v>
      </c>
      <c r="D68" s="268">
        <f t="shared" si="0"/>
        <v>0</v>
      </c>
      <c r="E68" s="269">
        <f t="shared" si="1"/>
        <v>0</v>
      </c>
      <c r="F68" s="270">
        <f t="shared" si="2"/>
        <v>570.79298855681918</v>
      </c>
      <c r="G68" s="271">
        <f t="shared" si="3"/>
        <v>1275</v>
      </c>
      <c r="H68" s="268">
        <f t="shared" si="4"/>
        <v>1845.7929885568192</v>
      </c>
      <c r="I68" s="272">
        <f t="shared" si="5"/>
        <v>0</v>
      </c>
      <c r="J68" s="273">
        <f t="shared" si="6"/>
        <v>0</v>
      </c>
      <c r="K68" s="274">
        <f t="shared" si="7"/>
        <v>0</v>
      </c>
      <c r="L68" s="267">
        <f>'data''11'!C65</f>
        <v>1845.7929885568192</v>
      </c>
      <c r="M68" s="275">
        <f t="shared" si="8"/>
        <v>5935</v>
      </c>
      <c r="N68" s="276">
        <f>'data''11'!D65</f>
        <v>1275</v>
      </c>
      <c r="O68" s="277">
        <f>'data''11'!E65</f>
        <v>50</v>
      </c>
      <c r="P68" s="278">
        <f t="shared" si="9"/>
        <v>1325</v>
      </c>
      <c r="Q68" s="267">
        <f>IF('data''11'!G65&lt;data2011!Z68, 'data''11'!G65, 'data''11'!G65-data2011!Z68)</f>
        <v>5935</v>
      </c>
      <c r="R68" s="279"/>
      <c r="S68" s="279"/>
      <c r="T68" s="77" t="str">
        <f>+'data''11'!H65</f>
        <v>Y</v>
      </c>
      <c r="U68" s="187" t="str">
        <f>+'data''11'!I65</f>
        <v>N</v>
      </c>
      <c r="V68" s="77"/>
      <c r="W68" s="78" t="str">
        <f t="shared" si="10"/>
        <v/>
      </c>
      <c r="X68" s="79" t="str">
        <f t="shared" si="11"/>
        <v/>
      </c>
      <c r="Y68" s="77">
        <f t="shared" si="12"/>
        <v>5935</v>
      </c>
      <c r="Z68" s="5">
        <v>0</v>
      </c>
      <c r="AA68" s="5">
        <v>0</v>
      </c>
      <c r="AC68" s="35" t="str">
        <f t="shared" si="13"/>
        <v/>
      </c>
    </row>
    <row r="69" spans="1:29">
      <c r="B69" s="266">
        <v>40605</v>
      </c>
      <c r="C69" s="374">
        <f>+'data''11'!B66</f>
        <v>0</v>
      </c>
      <c r="D69" s="268">
        <f t="shared" si="0"/>
        <v>0</v>
      </c>
      <c r="E69" s="269">
        <f t="shared" si="1"/>
        <v>0</v>
      </c>
      <c r="F69" s="270">
        <f t="shared" si="2"/>
        <v>562.06239939193983</v>
      </c>
      <c r="G69" s="271">
        <f t="shared" si="3"/>
        <v>1275</v>
      </c>
      <c r="H69" s="268">
        <f t="shared" si="4"/>
        <v>1837.0623993919398</v>
      </c>
      <c r="I69" s="272">
        <f t="shared" si="5"/>
        <v>0</v>
      </c>
      <c r="J69" s="273">
        <f t="shared" si="6"/>
        <v>0</v>
      </c>
      <c r="K69" s="274">
        <f t="shared" si="7"/>
        <v>0</v>
      </c>
      <c r="L69" s="267">
        <f>'data''11'!C66</f>
        <v>1837.0623993919398</v>
      </c>
      <c r="M69" s="275">
        <f t="shared" si="8"/>
        <v>4460</v>
      </c>
      <c r="N69" s="276">
        <f>'data''11'!D66</f>
        <v>1275</v>
      </c>
      <c r="O69" s="277">
        <f>'data''11'!E66</f>
        <v>50</v>
      </c>
      <c r="P69" s="278">
        <f t="shared" si="9"/>
        <v>1325</v>
      </c>
      <c r="Q69" s="267">
        <f>IF('data''11'!G66&lt;data2011!Z69, 'data''11'!G66, 'data''11'!G66-data2011!Z69)</f>
        <v>4460</v>
      </c>
      <c r="R69" s="279"/>
      <c r="S69" s="279"/>
      <c r="T69" s="77" t="str">
        <f>+'data''11'!H66</f>
        <v>Y</v>
      </c>
      <c r="U69" s="187" t="str">
        <f>+'data''11'!I66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2"/>
        <v>4460</v>
      </c>
      <c r="Z69" s="5">
        <v>0</v>
      </c>
      <c r="AA69" s="5">
        <v>0</v>
      </c>
      <c r="AC69" s="35" t="str">
        <f t="shared" si="13"/>
        <v/>
      </c>
    </row>
    <row r="70" spans="1:29">
      <c r="B70" s="266">
        <v>40606</v>
      </c>
      <c r="C70" s="374">
        <f>+'data''11'!B67</f>
        <v>0</v>
      </c>
      <c r="D70" s="268">
        <f t="shared" si="0"/>
        <v>0</v>
      </c>
      <c r="E70" s="269">
        <f t="shared" si="1"/>
        <v>0</v>
      </c>
      <c r="F70" s="270">
        <f t="shared" si="2"/>
        <v>571.20871876363617</v>
      </c>
      <c r="G70" s="271">
        <f t="shared" si="3"/>
        <v>1275</v>
      </c>
      <c r="H70" s="268">
        <f t="shared" si="4"/>
        <v>1846.2087187636362</v>
      </c>
      <c r="I70" s="272">
        <f t="shared" si="5"/>
        <v>0</v>
      </c>
      <c r="J70" s="273">
        <f t="shared" si="6"/>
        <v>0</v>
      </c>
      <c r="K70" s="274">
        <f t="shared" si="7"/>
        <v>0</v>
      </c>
      <c r="L70" s="267">
        <f>'data''11'!C67</f>
        <v>1846.2087187636362</v>
      </c>
      <c r="M70" s="275">
        <f t="shared" si="8"/>
        <v>4461</v>
      </c>
      <c r="N70" s="276">
        <f>'data''11'!D67</f>
        <v>1275</v>
      </c>
      <c r="O70" s="277">
        <f>'data''11'!E67</f>
        <v>50</v>
      </c>
      <c r="P70" s="278">
        <f t="shared" si="9"/>
        <v>1325</v>
      </c>
      <c r="Q70" s="267">
        <f>IF('data''11'!G67&lt;data2011!Z70, 'data''11'!G67, 'data''11'!G67-data2011!Z70)</f>
        <v>4461</v>
      </c>
      <c r="R70" s="279"/>
      <c r="S70" s="279"/>
      <c r="T70" s="77" t="str">
        <f>+'data''11'!H67</f>
        <v>Y</v>
      </c>
      <c r="U70" s="187" t="str">
        <f>+'data''11'!I67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2"/>
        <v>4461</v>
      </c>
      <c r="Z70" s="5">
        <v>0</v>
      </c>
      <c r="AA70" s="5">
        <v>0</v>
      </c>
      <c r="AC70" s="35" t="str">
        <f t="shared" si="13"/>
        <v/>
      </c>
    </row>
    <row r="71" spans="1:29">
      <c r="B71" s="266">
        <v>40607</v>
      </c>
      <c r="C71" s="374">
        <f>+'data''11'!B68</f>
        <v>0</v>
      </c>
      <c r="D71" s="268">
        <f t="shared" si="0"/>
        <v>0</v>
      </c>
      <c r="E71" s="269">
        <f t="shared" si="1"/>
        <v>0</v>
      </c>
      <c r="F71" s="270">
        <f t="shared" si="2"/>
        <v>580.88345253715897</v>
      </c>
      <c r="G71" s="271">
        <f t="shared" si="3"/>
        <v>1275</v>
      </c>
      <c r="H71" s="268">
        <f t="shared" si="4"/>
        <v>1855.883452537159</v>
      </c>
      <c r="I71" s="272">
        <f t="shared" si="5"/>
        <v>0</v>
      </c>
      <c r="J71" s="273">
        <f t="shared" si="6"/>
        <v>0</v>
      </c>
      <c r="K71" s="274">
        <f t="shared" si="7"/>
        <v>0</v>
      </c>
      <c r="L71" s="267">
        <f>'data''11'!C68</f>
        <v>1855.883452537159</v>
      </c>
      <c r="M71" s="275">
        <f t="shared" si="8"/>
        <v>4460</v>
      </c>
      <c r="N71" s="276">
        <f>'data''11'!D68</f>
        <v>1275</v>
      </c>
      <c r="O71" s="277">
        <f>'data''11'!E68</f>
        <v>50</v>
      </c>
      <c r="P71" s="278">
        <f t="shared" si="9"/>
        <v>1325</v>
      </c>
      <c r="Q71" s="267">
        <f>IF('data''11'!G68&lt;data2011!Z71, 'data''11'!G68, 'data''11'!G68-data2011!Z71)</f>
        <v>4460</v>
      </c>
      <c r="R71" s="279"/>
      <c r="S71" s="279"/>
      <c r="T71" s="77" t="str">
        <f>+'data''11'!H68</f>
        <v>Y</v>
      </c>
      <c r="U71" s="187" t="str">
        <f>+'data''11'!I68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2"/>
        <v>4460</v>
      </c>
      <c r="Z71" s="5">
        <v>0</v>
      </c>
      <c r="AA71" s="5">
        <v>0</v>
      </c>
      <c r="AC71" s="35" t="str">
        <f t="shared" si="13"/>
        <v/>
      </c>
    </row>
    <row r="72" spans="1:29" s="85" customFormat="1">
      <c r="A72" s="280"/>
      <c r="B72" s="373">
        <v>40608</v>
      </c>
      <c r="C72" s="374">
        <f>+'data''11'!B69</f>
        <v>0</v>
      </c>
      <c r="D72" s="268">
        <f t="shared" ref="D72:D135" si="14">IF(T72="N",IF(U72="n",IF(N72&gt;M72,M72,N72),0),0)</f>
        <v>0</v>
      </c>
      <c r="E72" s="269">
        <f t="shared" ref="E72:E135" si="15">IF(T72="n",IF(U72="n",IF(N72&gt;M72,N72-M72,0),0),0)</f>
        <v>0</v>
      </c>
      <c r="F72" s="270">
        <f t="shared" ref="F72:F135" si="16">IF(T72="y",IF(U72="n",L72-N72,0),0)</f>
        <v>580.83622356339197</v>
      </c>
      <c r="G72" s="271">
        <f t="shared" ref="G72:G135" si="17">IF(T72="y",N72,0)</f>
        <v>1275</v>
      </c>
      <c r="H72" s="268">
        <f t="shared" ref="H72:H135" si="18">+D72+E72+F72+G72</f>
        <v>1855.836223563392</v>
      </c>
      <c r="I72" s="272">
        <f t="shared" ref="I72:I135" si="19">IF(U72="y",L72-N72,0)</f>
        <v>0</v>
      </c>
      <c r="J72" s="272">
        <f t="shared" ref="J72:J135" si="20">IF(U72="y",0,IF(T72="y",0,IF(L72-H72&gt;0,IF(M72-H72&gt;0,IF(L72&gt;=M72,M72-H72,IF(M72-L72&gt;0,L72-H72,0)),0),0)))</f>
        <v>0</v>
      </c>
      <c r="K72" s="271">
        <f t="shared" ref="K72:K135" si="21">IF(U72="y",0,IF(T72="y",0,IF(L72-H72&gt;0,IF(H72-M72&gt;0,L72-H72,IF(L72-M72&gt;0,L72-M72,0)),0)))</f>
        <v>0</v>
      </c>
      <c r="L72" s="267">
        <f>'data''11'!C69</f>
        <v>1855.836223563392</v>
      </c>
      <c r="M72" s="375">
        <f t="shared" ref="M72:M135" si="22">+Q72-R72-S72</f>
        <v>4461</v>
      </c>
      <c r="N72" s="276">
        <f>'data''11'!D69</f>
        <v>1275</v>
      </c>
      <c r="O72" s="277">
        <f>'data''11'!E69</f>
        <v>50</v>
      </c>
      <c r="P72" s="376">
        <f t="shared" ref="P72:P135" si="23">SUM(N72:O72)</f>
        <v>1325</v>
      </c>
      <c r="Q72" s="267">
        <f>IF('data''11'!G69&lt;data2011!Z72, 'data''11'!G69, 'data''11'!G69-data2011!Z72)</f>
        <v>4461</v>
      </c>
      <c r="R72" s="281"/>
      <c r="S72" s="281"/>
      <c r="T72" s="82" t="str">
        <f>+'data''11'!H69</f>
        <v>Y</v>
      </c>
      <c r="U72" s="191" t="str">
        <f>+'data''11'!I69</f>
        <v>N</v>
      </c>
      <c r="V72" s="82"/>
      <c r="W72" s="83" t="str">
        <f t="shared" ref="W72:W135" si="24">IF(SUM(H72:K72)=L72,"","sum of col (6)-(9) not equal to col (10)")</f>
        <v/>
      </c>
      <c r="X72" s="84" t="str">
        <f t="shared" ref="X72:X135" si="25">IF(T72="N",IF(U72="Y","Col (16)&amp; Col (17) Mismatch",""),"")</f>
        <v/>
      </c>
      <c r="Y72" s="77">
        <f t="shared" si="12"/>
        <v>4461</v>
      </c>
      <c r="Z72" s="85">
        <v>0</v>
      </c>
      <c r="AA72" s="85">
        <v>0</v>
      </c>
      <c r="AC72" s="35" t="str">
        <f t="shared" si="13"/>
        <v/>
      </c>
    </row>
    <row r="73" spans="1:29">
      <c r="B73" s="266">
        <v>40609</v>
      </c>
      <c r="C73" s="374">
        <f>+'data''11'!B70</f>
        <v>0</v>
      </c>
      <c r="D73" s="268">
        <f t="shared" si="14"/>
        <v>0</v>
      </c>
      <c r="E73" s="269">
        <f t="shared" si="15"/>
        <v>0</v>
      </c>
      <c r="F73" s="270">
        <f t="shared" si="16"/>
        <v>573.90566231272805</v>
      </c>
      <c r="G73" s="271">
        <f t="shared" si="17"/>
        <v>1275</v>
      </c>
      <c r="H73" s="268">
        <f t="shared" si="18"/>
        <v>1848.9056623127281</v>
      </c>
      <c r="I73" s="272">
        <f t="shared" si="19"/>
        <v>0</v>
      </c>
      <c r="J73" s="273">
        <f t="shared" si="20"/>
        <v>0</v>
      </c>
      <c r="K73" s="274">
        <f t="shared" si="21"/>
        <v>0</v>
      </c>
      <c r="L73" s="267">
        <f>'data''11'!C70</f>
        <v>1848.9056623127281</v>
      </c>
      <c r="M73" s="275">
        <f t="shared" si="22"/>
        <v>3918</v>
      </c>
      <c r="N73" s="276">
        <f>'data''11'!D70</f>
        <v>1275</v>
      </c>
      <c r="O73" s="277">
        <f>'data''11'!E70</f>
        <v>50</v>
      </c>
      <c r="P73" s="278">
        <f t="shared" si="23"/>
        <v>1325</v>
      </c>
      <c r="Q73" s="267">
        <f>IF('data''11'!G70&lt;data2011!Z73, 'data''11'!G70, 'data''11'!G70-data2011!Z73)</f>
        <v>3918</v>
      </c>
      <c r="R73" s="279"/>
      <c r="S73" s="279"/>
      <c r="T73" s="77" t="str">
        <f>+'data''11'!H70</f>
        <v>Y</v>
      </c>
      <c r="U73" s="187" t="str">
        <f>+'data''11'!I70</f>
        <v>N</v>
      </c>
      <c r="V73" s="77"/>
      <c r="W73" s="78" t="str">
        <f t="shared" si="24"/>
        <v/>
      </c>
      <c r="X73" s="79" t="str">
        <f t="shared" si="25"/>
        <v/>
      </c>
      <c r="Y73" s="77">
        <f t="shared" ref="Y73:Y136" si="26">IF(T73="y", Q73, Q73-J73-D73)</f>
        <v>3918</v>
      </c>
      <c r="Z73" s="5">
        <v>0</v>
      </c>
      <c r="AA73" s="5">
        <v>0</v>
      </c>
      <c r="AC73" s="35" t="str">
        <f t="shared" ref="AC73:AC136" si="27">IF(D73+J73&lt;=Q73, "", "y")</f>
        <v/>
      </c>
    </row>
    <row r="74" spans="1:29">
      <c r="B74" s="266">
        <v>40610</v>
      </c>
      <c r="C74" s="374">
        <f>+'data''11'!B71</f>
        <v>0</v>
      </c>
      <c r="D74" s="268">
        <f t="shared" si="14"/>
        <v>0</v>
      </c>
      <c r="E74" s="269">
        <f t="shared" si="15"/>
        <v>0</v>
      </c>
      <c r="F74" s="270">
        <f t="shared" si="16"/>
        <v>517.95352345468791</v>
      </c>
      <c r="G74" s="271">
        <f t="shared" si="17"/>
        <v>1275</v>
      </c>
      <c r="H74" s="268">
        <f t="shared" si="18"/>
        <v>1792.9535234546879</v>
      </c>
      <c r="I74" s="272">
        <f t="shared" si="19"/>
        <v>0</v>
      </c>
      <c r="J74" s="273">
        <f t="shared" si="20"/>
        <v>0</v>
      </c>
      <c r="K74" s="274">
        <f t="shared" si="21"/>
        <v>0</v>
      </c>
      <c r="L74" s="267">
        <f>'data''11'!C71</f>
        <v>1792.9535234546879</v>
      </c>
      <c r="M74" s="275">
        <f t="shared" si="22"/>
        <v>3735</v>
      </c>
      <c r="N74" s="276">
        <f>'data''11'!D71</f>
        <v>1275</v>
      </c>
      <c r="O74" s="277">
        <f>'data''11'!E71</f>
        <v>50</v>
      </c>
      <c r="P74" s="278">
        <f t="shared" si="23"/>
        <v>1325</v>
      </c>
      <c r="Q74" s="267">
        <f>IF('data''11'!G71&lt;data2011!Z74, 'data''11'!G71, 'data''11'!G71-data2011!Z74)</f>
        <v>3735</v>
      </c>
      <c r="R74" s="279"/>
      <c r="S74" s="279"/>
      <c r="T74" s="77" t="str">
        <f>+'data''11'!H71</f>
        <v>Y</v>
      </c>
      <c r="U74" s="187" t="str">
        <f>+'data''11'!I71</f>
        <v>N</v>
      </c>
      <c r="V74" s="77"/>
      <c r="W74" s="78" t="str">
        <f t="shared" si="24"/>
        <v/>
      </c>
      <c r="X74" s="79" t="str">
        <f t="shared" si="25"/>
        <v/>
      </c>
      <c r="Y74" s="77">
        <f t="shared" si="26"/>
        <v>3735</v>
      </c>
      <c r="Z74" s="5">
        <v>0</v>
      </c>
      <c r="AA74" s="5">
        <v>0</v>
      </c>
      <c r="AC74" s="35" t="str">
        <f t="shared" si="27"/>
        <v/>
      </c>
    </row>
    <row r="75" spans="1:29">
      <c r="B75" s="266">
        <v>40611</v>
      </c>
      <c r="C75" s="374">
        <f>+'data''11'!B72</f>
        <v>0</v>
      </c>
      <c r="D75" s="268">
        <f t="shared" si="14"/>
        <v>0</v>
      </c>
      <c r="E75" s="269">
        <f t="shared" si="15"/>
        <v>0</v>
      </c>
      <c r="F75" s="270">
        <f t="shared" si="16"/>
        <v>536.78246480612415</v>
      </c>
      <c r="G75" s="271">
        <f t="shared" si="17"/>
        <v>1275</v>
      </c>
      <c r="H75" s="268">
        <f t="shared" si="18"/>
        <v>1811.7824648061242</v>
      </c>
      <c r="I75" s="272">
        <f t="shared" si="19"/>
        <v>0</v>
      </c>
      <c r="J75" s="273">
        <f t="shared" si="20"/>
        <v>0</v>
      </c>
      <c r="K75" s="274">
        <f t="shared" si="21"/>
        <v>0</v>
      </c>
      <c r="L75" s="267">
        <f>'data''11'!C72</f>
        <v>1811.7824648061242</v>
      </c>
      <c r="M75" s="275">
        <f t="shared" si="22"/>
        <v>3640</v>
      </c>
      <c r="N75" s="276">
        <f>'data''11'!D72</f>
        <v>1275</v>
      </c>
      <c r="O75" s="277">
        <f>'data''11'!E72</f>
        <v>50</v>
      </c>
      <c r="P75" s="278">
        <f t="shared" si="23"/>
        <v>1325</v>
      </c>
      <c r="Q75" s="267">
        <f>IF('data''11'!G72&lt;data2011!Z75, 'data''11'!G72, 'data''11'!G72-data2011!Z75)</f>
        <v>3640</v>
      </c>
      <c r="R75" s="279"/>
      <c r="S75" s="279"/>
      <c r="T75" s="77" t="str">
        <f>+'data''11'!H72</f>
        <v>Y</v>
      </c>
      <c r="U75" s="187" t="str">
        <f>+'data''11'!I72</f>
        <v>N</v>
      </c>
      <c r="V75" s="77"/>
      <c r="W75" s="78" t="str">
        <f t="shared" si="24"/>
        <v/>
      </c>
      <c r="X75" s="79" t="str">
        <f t="shared" si="25"/>
        <v/>
      </c>
      <c r="Y75" s="77">
        <f t="shared" si="26"/>
        <v>3640</v>
      </c>
      <c r="Z75" s="5">
        <v>0</v>
      </c>
      <c r="AA75" s="5">
        <v>0</v>
      </c>
      <c r="AC75" s="35" t="str">
        <f t="shared" si="27"/>
        <v/>
      </c>
    </row>
    <row r="76" spans="1:29">
      <c r="B76" s="266">
        <v>40612</v>
      </c>
      <c r="C76" s="374">
        <f>+'data''11'!B73</f>
        <v>0</v>
      </c>
      <c r="D76" s="268">
        <f t="shared" si="14"/>
        <v>0</v>
      </c>
      <c r="E76" s="269">
        <f t="shared" si="15"/>
        <v>0</v>
      </c>
      <c r="F76" s="270">
        <f t="shared" si="16"/>
        <v>572.68013393663932</v>
      </c>
      <c r="G76" s="271">
        <f t="shared" si="17"/>
        <v>1275</v>
      </c>
      <c r="H76" s="268">
        <f t="shared" si="18"/>
        <v>1847.6801339366393</v>
      </c>
      <c r="I76" s="272">
        <f t="shared" si="19"/>
        <v>0</v>
      </c>
      <c r="J76" s="273">
        <f t="shared" si="20"/>
        <v>0</v>
      </c>
      <c r="K76" s="274">
        <f t="shared" si="21"/>
        <v>0</v>
      </c>
      <c r="L76" s="267">
        <f>'data''11'!C73</f>
        <v>1847.6801339366393</v>
      </c>
      <c r="M76" s="275">
        <f t="shared" si="22"/>
        <v>3360</v>
      </c>
      <c r="N76" s="276">
        <f>'data''11'!D73</f>
        <v>1275</v>
      </c>
      <c r="O76" s="277">
        <f>'data''11'!E73</f>
        <v>50</v>
      </c>
      <c r="P76" s="278">
        <f t="shared" si="23"/>
        <v>1325</v>
      </c>
      <c r="Q76" s="267">
        <f>IF('data''11'!G73&lt;data2011!Z76, 'data''11'!G73, 'data''11'!G73-data2011!Z76)</f>
        <v>3360</v>
      </c>
      <c r="R76" s="279"/>
      <c r="S76" s="279"/>
      <c r="T76" s="77" t="str">
        <f>+'data''11'!H73</f>
        <v>Y</v>
      </c>
      <c r="U76" s="187" t="str">
        <f>+'data''11'!I73</f>
        <v>N</v>
      </c>
      <c r="V76" s="77"/>
      <c r="W76" s="78" t="str">
        <f t="shared" si="24"/>
        <v/>
      </c>
      <c r="X76" s="79" t="str">
        <f t="shared" si="25"/>
        <v/>
      </c>
      <c r="Y76" s="77">
        <f t="shared" si="26"/>
        <v>3360</v>
      </c>
      <c r="Z76" s="5">
        <v>0</v>
      </c>
      <c r="AA76" s="5">
        <v>0</v>
      </c>
      <c r="AC76" s="35" t="str">
        <f t="shared" si="27"/>
        <v/>
      </c>
    </row>
    <row r="77" spans="1:29">
      <c r="B77" s="266">
        <v>40613</v>
      </c>
      <c r="C77" s="374">
        <f>+'data''11'!B74</f>
        <v>0</v>
      </c>
      <c r="D77" s="268">
        <f t="shared" si="14"/>
        <v>0</v>
      </c>
      <c r="E77" s="269">
        <f t="shared" si="15"/>
        <v>0</v>
      </c>
      <c r="F77" s="270">
        <f t="shared" si="16"/>
        <v>572.50145978374712</v>
      </c>
      <c r="G77" s="271">
        <f t="shared" si="17"/>
        <v>1275</v>
      </c>
      <c r="H77" s="268">
        <f t="shared" si="18"/>
        <v>1847.5014597837471</v>
      </c>
      <c r="I77" s="272">
        <f t="shared" si="19"/>
        <v>0</v>
      </c>
      <c r="J77" s="273">
        <f t="shared" si="20"/>
        <v>0</v>
      </c>
      <c r="K77" s="274">
        <f t="shared" si="21"/>
        <v>0</v>
      </c>
      <c r="L77" s="267">
        <f>'data''11'!C74</f>
        <v>1847.5014597837471</v>
      </c>
      <c r="M77" s="275">
        <f t="shared" si="22"/>
        <v>3360</v>
      </c>
      <c r="N77" s="276">
        <f>'data''11'!D74</f>
        <v>1275</v>
      </c>
      <c r="O77" s="277">
        <f>'data''11'!E74</f>
        <v>50</v>
      </c>
      <c r="P77" s="278">
        <f t="shared" si="23"/>
        <v>1325</v>
      </c>
      <c r="Q77" s="267">
        <f>IF('data''11'!G74&lt;data2011!Z77, 'data''11'!G74, 'data''11'!G74-data2011!Z77)</f>
        <v>3360</v>
      </c>
      <c r="R77" s="279"/>
      <c r="S77" s="279"/>
      <c r="T77" s="77" t="str">
        <f>+'data''11'!H74</f>
        <v>Y</v>
      </c>
      <c r="U77" s="187" t="str">
        <f>+'data''11'!I74</f>
        <v>N</v>
      </c>
      <c r="V77" s="77"/>
      <c r="W77" s="78" t="str">
        <f t="shared" si="24"/>
        <v/>
      </c>
      <c r="X77" s="79" t="str">
        <f t="shared" si="25"/>
        <v/>
      </c>
      <c r="Y77" s="77">
        <f t="shared" si="26"/>
        <v>3360</v>
      </c>
      <c r="Z77" s="5">
        <v>0</v>
      </c>
      <c r="AA77" s="5">
        <v>0</v>
      </c>
      <c r="AC77" s="35" t="str">
        <f t="shared" si="27"/>
        <v/>
      </c>
    </row>
    <row r="78" spans="1:29">
      <c r="B78" s="266">
        <v>40614</v>
      </c>
      <c r="C78" s="374">
        <f>+'data''11'!B75</f>
        <v>0</v>
      </c>
      <c r="D78" s="268">
        <f t="shared" si="14"/>
        <v>0</v>
      </c>
      <c r="E78" s="269">
        <f t="shared" si="15"/>
        <v>0</v>
      </c>
      <c r="F78" s="270">
        <f t="shared" si="16"/>
        <v>577.21711905934103</v>
      </c>
      <c r="G78" s="271">
        <f t="shared" si="17"/>
        <v>1275</v>
      </c>
      <c r="H78" s="268">
        <f t="shared" si="18"/>
        <v>1852.217119059341</v>
      </c>
      <c r="I78" s="272">
        <f t="shared" si="19"/>
        <v>0</v>
      </c>
      <c r="J78" s="273">
        <f t="shared" si="20"/>
        <v>0</v>
      </c>
      <c r="K78" s="274">
        <f t="shared" si="21"/>
        <v>0</v>
      </c>
      <c r="L78" s="267">
        <f>'data''11'!C75</f>
        <v>1852.217119059341</v>
      </c>
      <c r="M78" s="275">
        <f t="shared" si="22"/>
        <v>3360</v>
      </c>
      <c r="N78" s="276">
        <f>'data''11'!D75</f>
        <v>1275</v>
      </c>
      <c r="O78" s="277">
        <f>'data''11'!E75</f>
        <v>50</v>
      </c>
      <c r="P78" s="278">
        <f t="shared" si="23"/>
        <v>1325</v>
      </c>
      <c r="Q78" s="267">
        <f>IF('data''11'!G75&lt;data2011!Z78, 'data''11'!G75, 'data''11'!G75-data2011!Z78)</f>
        <v>3360</v>
      </c>
      <c r="R78" s="279"/>
      <c r="S78" s="279"/>
      <c r="T78" s="77" t="str">
        <f>+'data''11'!H75</f>
        <v>Y</v>
      </c>
      <c r="U78" s="187" t="str">
        <f>+'data''11'!I75</f>
        <v>N</v>
      </c>
      <c r="V78" s="77"/>
      <c r="W78" s="78" t="str">
        <f t="shared" si="24"/>
        <v/>
      </c>
      <c r="X78" s="79" t="str">
        <f t="shared" si="25"/>
        <v/>
      </c>
      <c r="Y78" s="77">
        <f t="shared" si="26"/>
        <v>3360</v>
      </c>
      <c r="Z78" s="5">
        <v>0</v>
      </c>
      <c r="AA78" s="5">
        <v>0</v>
      </c>
      <c r="AC78" s="35" t="str">
        <f t="shared" si="27"/>
        <v/>
      </c>
    </row>
    <row r="79" spans="1:29">
      <c r="B79" s="266">
        <v>40615</v>
      </c>
      <c r="C79" s="374">
        <f>+'data''11'!B76</f>
        <v>0</v>
      </c>
      <c r="D79" s="268">
        <f t="shared" si="14"/>
        <v>0</v>
      </c>
      <c r="E79" s="269">
        <f t="shared" si="15"/>
        <v>0</v>
      </c>
      <c r="F79" s="270">
        <f t="shared" si="16"/>
        <v>577.29178455740907</v>
      </c>
      <c r="G79" s="271">
        <f t="shared" si="17"/>
        <v>1275</v>
      </c>
      <c r="H79" s="268">
        <f t="shared" si="18"/>
        <v>1852.2917845574091</v>
      </c>
      <c r="I79" s="272">
        <f t="shared" si="19"/>
        <v>0</v>
      </c>
      <c r="J79" s="273">
        <f t="shared" si="20"/>
        <v>0</v>
      </c>
      <c r="K79" s="274">
        <f t="shared" si="21"/>
        <v>0</v>
      </c>
      <c r="L79" s="267">
        <f>'data''11'!C76</f>
        <v>1852.2917845574091</v>
      </c>
      <c r="M79" s="275">
        <f t="shared" si="22"/>
        <v>4461</v>
      </c>
      <c r="N79" s="276">
        <f>'data''11'!D76</f>
        <v>1275</v>
      </c>
      <c r="O79" s="277">
        <f>'data''11'!E76</f>
        <v>50</v>
      </c>
      <c r="P79" s="278">
        <f t="shared" si="23"/>
        <v>1325</v>
      </c>
      <c r="Q79" s="267">
        <f>IF('data''11'!G76&lt;data2011!Z79, 'data''11'!G76, 'data''11'!G76-data2011!Z79)</f>
        <v>4461</v>
      </c>
      <c r="R79" s="279"/>
      <c r="S79" s="279"/>
      <c r="T79" s="77" t="str">
        <f>+'data''11'!H76</f>
        <v>Y</v>
      </c>
      <c r="U79" s="187" t="str">
        <f>+'data''11'!I76</f>
        <v>N</v>
      </c>
      <c r="V79" s="77"/>
      <c r="W79" s="78" t="str">
        <f t="shared" si="24"/>
        <v/>
      </c>
      <c r="X79" s="79" t="str">
        <f t="shared" si="25"/>
        <v/>
      </c>
      <c r="Y79" s="77">
        <f t="shared" si="26"/>
        <v>4461</v>
      </c>
      <c r="Z79" s="5">
        <v>0</v>
      </c>
      <c r="AA79" s="5">
        <v>0</v>
      </c>
      <c r="AC79" s="35" t="str">
        <f t="shared" si="27"/>
        <v/>
      </c>
    </row>
    <row r="80" spans="1:29">
      <c r="B80" s="266">
        <v>40616</v>
      </c>
      <c r="C80" s="374">
        <f>+'data''11'!B77</f>
        <v>0</v>
      </c>
      <c r="D80" s="268">
        <f t="shared" si="14"/>
        <v>0</v>
      </c>
      <c r="E80" s="269">
        <f t="shared" si="15"/>
        <v>0</v>
      </c>
      <c r="F80" s="270">
        <f t="shared" si="16"/>
        <v>569.80161341434996</v>
      </c>
      <c r="G80" s="271">
        <f t="shared" si="17"/>
        <v>1275</v>
      </c>
      <c r="H80" s="268">
        <f t="shared" si="18"/>
        <v>1844.80161341435</v>
      </c>
      <c r="I80" s="272">
        <f t="shared" si="19"/>
        <v>0</v>
      </c>
      <c r="J80" s="273">
        <f t="shared" si="20"/>
        <v>0</v>
      </c>
      <c r="K80" s="274">
        <f t="shared" si="21"/>
        <v>0</v>
      </c>
      <c r="L80" s="267">
        <f>'data''11'!C77</f>
        <v>1844.80161341435</v>
      </c>
      <c r="M80" s="275">
        <f t="shared" si="22"/>
        <v>3908</v>
      </c>
      <c r="N80" s="276">
        <f>'data''11'!D77</f>
        <v>1275</v>
      </c>
      <c r="O80" s="277">
        <f>'data''11'!E77</f>
        <v>50</v>
      </c>
      <c r="P80" s="278">
        <f t="shared" si="23"/>
        <v>1325</v>
      </c>
      <c r="Q80" s="267">
        <f>IF('data''11'!G77&lt;data2011!Z80, 'data''11'!G77, 'data''11'!G77-data2011!Z80)</f>
        <v>3908</v>
      </c>
      <c r="R80" s="279"/>
      <c r="S80" s="279"/>
      <c r="T80" s="77" t="str">
        <f>+'data''11'!H77</f>
        <v>Y</v>
      </c>
      <c r="U80" s="187" t="str">
        <f>+'data''11'!I77</f>
        <v>N</v>
      </c>
      <c r="V80" s="77"/>
      <c r="W80" s="78" t="str">
        <f t="shared" si="24"/>
        <v/>
      </c>
      <c r="X80" s="79" t="str">
        <f t="shared" si="25"/>
        <v/>
      </c>
      <c r="Y80" s="77">
        <f t="shared" si="26"/>
        <v>3908</v>
      </c>
      <c r="Z80" s="5">
        <v>0</v>
      </c>
      <c r="AA80" s="5">
        <v>0</v>
      </c>
      <c r="AC80" s="35" t="str">
        <f t="shared" si="27"/>
        <v/>
      </c>
    </row>
    <row r="81" spans="1:29">
      <c r="B81" s="266">
        <v>40617</v>
      </c>
      <c r="C81" s="374">
        <f>+'data''11'!B78</f>
        <v>0</v>
      </c>
      <c r="D81" s="268">
        <f t="shared" si="14"/>
        <v>0</v>
      </c>
      <c r="E81" s="269">
        <f t="shared" si="15"/>
        <v>0</v>
      </c>
      <c r="F81" s="270">
        <f t="shared" si="16"/>
        <v>0</v>
      </c>
      <c r="G81" s="271">
        <f t="shared" si="17"/>
        <v>1275</v>
      </c>
      <c r="H81" s="268">
        <f t="shared" si="18"/>
        <v>1275</v>
      </c>
      <c r="I81" s="272">
        <f t="shared" si="19"/>
        <v>2742.374513080671</v>
      </c>
      <c r="J81" s="273">
        <f t="shared" si="20"/>
        <v>0</v>
      </c>
      <c r="K81" s="274">
        <f t="shared" si="21"/>
        <v>0</v>
      </c>
      <c r="L81" s="267">
        <f>'data''11'!C78</f>
        <v>4017.374513080671</v>
      </c>
      <c r="M81" s="275">
        <f t="shared" si="22"/>
        <v>3331</v>
      </c>
      <c r="N81" s="276">
        <f>'data''11'!D78</f>
        <v>1275</v>
      </c>
      <c r="O81" s="277">
        <f>'data''11'!E78</f>
        <v>50</v>
      </c>
      <c r="P81" s="278">
        <f t="shared" si="23"/>
        <v>1325</v>
      </c>
      <c r="Q81" s="267">
        <f>IF('data''11'!G78&lt;data2011!Z81, 'data''11'!G78, 'data''11'!G78-data2011!Z81)</f>
        <v>3331</v>
      </c>
      <c r="R81" s="279"/>
      <c r="S81" s="279"/>
      <c r="T81" s="77" t="str">
        <f>+'data''11'!H78</f>
        <v>Y</v>
      </c>
      <c r="U81" s="187" t="str">
        <f>+'data''11'!I78</f>
        <v>Y</v>
      </c>
      <c r="V81" s="77"/>
      <c r="W81" s="78" t="str">
        <f t="shared" si="24"/>
        <v/>
      </c>
      <c r="X81" s="79" t="str">
        <f t="shared" si="25"/>
        <v/>
      </c>
      <c r="Y81" s="77">
        <f t="shared" si="26"/>
        <v>3331</v>
      </c>
      <c r="Z81" s="5">
        <v>0</v>
      </c>
      <c r="AA81" s="5">
        <v>0</v>
      </c>
      <c r="AC81" s="35" t="str">
        <f t="shared" si="27"/>
        <v/>
      </c>
    </row>
    <row r="82" spans="1:29">
      <c r="B82" s="266">
        <v>40618</v>
      </c>
      <c r="C82" s="374">
        <f>+'data''11'!B79</f>
        <v>0</v>
      </c>
      <c r="D82" s="268">
        <f t="shared" si="14"/>
        <v>0</v>
      </c>
      <c r="E82" s="269">
        <f t="shared" si="15"/>
        <v>0</v>
      </c>
      <c r="F82" s="270">
        <f t="shared" si="16"/>
        <v>0</v>
      </c>
      <c r="G82" s="271">
        <f t="shared" si="17"/>
        <v>1275</v>
      </c>
      <c r="H82" s="268">
        <f t="shared" si="18"/>
        <v>1275</v>
      </c>
      <c r="I82" s="272">
        <f t="shared" si="19"/>
        <v>7997.4856647580564</v>
      </c>
      <c r="J82" s="273">
        <f t="shared" si="20"/>
        <v>0</v>
      </c>
      <c r="K82" s="274">
        <f t="shared" si="21"/>
        <v>0</v>
      </c>
      <c r="L82" s="267">
        <f>'data''11'!C79</f>
        <v>9272.4856647580564</v>
      </c>
      <c r="M82" s="275">
        <f t="shared" si="22"/>
        <v>3334</v>
      </c>
      <c r="N82" s="276">
        <f>'data''11'!D79</f>
        <v>1275</v>
      </c>
      <c r="O82" s="277">
        <f>'data''11'!E79</f>
        <v>50</v>
      </c>
      <c r="P82" s="278">
        <f t="shared" si="23"/>
        <v>1325</v>
      </c>
      <c r="Q82" s="267">
        <f>IF('data''11'!G79&lt;data2011!Z82, 'data''11'!G79, 'data''11'!G79-data2011!Z82)</f>
        <v>3334</v>
      </c>
      <c r="R82" s="279"/>
      <c r="S82" s="279"/>
      <c r="T82" s="77" t="str">
        <f>+'data''11'!H79</f>
        <v>Y</v>
      </c>
      <c r="U82" s="187" t="s">
        <v>54</v>
      </c>
      <c r="V82" s="77"/>
      <c r="W82" s="78" t="str">
        <f t="shared" si="24"/>
        <v/>
      </c>
      <c r="X82" s="79" t="str">
        <f t="shared" si="25"/>
        <v/>
      </c>
      <c r="Y82" s="77">
        <f t="shared" si="26"/>
        <v>3334</v>
      </c>
      <c r="Z82" s="5">
        <v>0</v>
      </c>
      <c r="AA82" s="5">
        <v>0</v>
      </c>
      <c r="AC82" s="35" t="str">
        <f t="shared" si="27"/>
        <v/>
      </c>
    </row>
    <row r="83" spans="1:29">
      <c r="B83" s="266">
        <v>40619</v>
      </c>
      <c r="C83" s="374">
        <f>+'data''11'!B80</f>
        <v>0</v>
      </c>
      <c r="D83" s="268">
        <f t="shared" si="14"/>
        <v>0</v>
      </c>
      <c r="E83" s="269">
        <f t="shared" si="15"/>
        <v>0</v>
      </c>
      <c r="F83" s="270">
        <f t="shared" si="16"/>
        <v>0</v>
      </c>
      <c r="G83" s="271">
        <f t="shared" si="17"/>
        <v>1275</v>
      </c>
      <c r="H83" s="268">
        <f t="shared" si="18"/>
        <v>1275</v>
      </c>
      <c r="I83" s="272">
        <f t="shared" si="19"/>
        <v>20742.717437257448</v>
      </c>
      <c r="J83" s="273">
        <f t="shared" si="20"/>
        <v>0</v>
      </c>
      <c r="K83" s="274">
        <f t="shared" si="21"/>
        <v>0</v>
      </c>
      <c r="L83" s="267">
        <f>'data''11'!C80</f>
        <v>22017.717437257448</v>
      </c>
      <c r="M83" s="275">
        <f t="shared" si="22"/>
        <v>3707</v>
      </c>
      <c r="N83" s="276">
        <f>'data''11'!D80</f>
        <v>1275</v>
      </c>
      <c r="O83" s="277">
        <f>'data''11'!E80</f>
        <v>50</v>
      </c>
      <c r="P83" s="278">
        <f t="shared" si="23"/>
        <v>1325</v>
      </c>
      <c r="Q83" s="267">
        <f>IF('data''11'!G80&lt;data2011!Z83, 'data''11'!G80, 'data''11'!G80-data2011!Z83)</f>
        <v>3707</v>
      </c>
      <c r="R83" s="279"/>
      <c r="S83" s="279"/>
      <c r="T83" s="77" t="str">
        <f>+'data''11'!H80</f>
        <v>Y</v>
      </c>
      <c r="U83" s="187" t="s">
        <v>54</v>
      </c>
      <c r="V83" s="77"/>
      <c r="W83" s="78" t="str">
        <f t="shared" si="24"/>
        <v/>
      </c>
      <c r="X83" s="79" t="str">
        <f t="shared" si="25"/>
        <v/>
      </c>
      <c r="Y83" s="77">
        <f t="shared" si="26"/>
        <v>3707</v>
      </c>
      <c r="Z83" s="5">
        <v>0</v>
      </c>
      <c r="AA83" s="5">
        <v>0</v>
      </c>
      <c r="AC83" s="35" t="str">
        <f t="shared" si="27"/>
        <v/>
      </c>
    </row>
    <row r="84" spans="1:29">
      <c r="B84" s="266">
        <v>40620</v>
      </c>
      <c r="C84" s="374">
        <f>+'data''11'!B81</f>
        <v>0</v>
      </c>
      <c r="D84" s="268">
        <f t="shared" si="14"/>
        <v>0</v>
      </c>
      <c r="E84" s="269">
        <f t="shared" si="15"/>
        <v>0</v>
      </c>
      <c r="F84" s="270">
        <f t="shared" si="16"/>
        <v>0</v>
      </c>
      <c r="G84" s="271">
        <f t="shared" si="17"/>
        <v>1275</v>
      </c>
      <c r="H84" s="268">
        <f t="shared" si="18"/>
        <v>1275</v>
      </c>
      <c r="I84" s="272">
        <f t="shared" si="19"/>
        <v>23700.517356019314</v>
      </c>
      <c r="J84" s="273">
        <f t="shared" si="20"/>
        <v>0</v>
      </c>
      <c r="K84" s="274">
        <f t="shared" si="21"/>
        <v>0</v>
      </c>
      <c r="L84" s="267">
        <f>'data''11'!C81</f>
        <v>24975.517356019314</v>
      </c>
      <c r="M84" s="275">
        <f t="shared" si="22"/>
        <v>3336</v>
      </c>
      <c r="N84" s="276">
        <f>'data''11'!D81</f>
        <v>1275</v>
      </c>
      <c r="O84" s="277">
        <f>'data''11'!E81</f>
        <v>50</v>
      </c>
      <c r="P84" s="278">
        <f t="shared" si="23"/>
        <v>1325</v>
      </c>
      <c r="Q84" s="267">
        <f>IF('data''11'!G81&lt;data2011!Z84, 'data''11'!G81, 'data''11'!G81-data2011!Z84)</f>
        <v>3336</v>
      </c>
      <c r="R84" s="279"/>
      <c r="S84" s="279"/>
      <c r="T84" s="77" t="str">
        <f>+'data''11'!H81</f>
        <v>Y</v>
      </c>
      <c r="U84" s="187" t="s">
        <v>54</v>
      </c>
      <c r="V84" s="77"/>
      <c r="W84" s="78" t="str">
        <f t="shared" si="24"/>
        <v/>
      </c>
      <c r="X84" s="79" t="str">
        <f t="shared" si="25"/>
        <v/>
      </c>
      <c r="Y84" s="77">
        <f t="shared" si="26"/>
        <v>3336</v>
      </c>
      <c r="Z84" s="5">
        <v>0</v>
      </c>
      <c r="AA84" s="5">
        <v>0</v>
      </c>
      <c r="AC84" s="35" t="str">
        <f t="shared" si="27"/>
        <v/>
      </c>
    </row>
    <row r="85" spans="1:29">
      <c r="B85" s="266">
        <v>40621</v>
      </c>
      <c r="C85" s="374">
        <f>+'data''11'!B82</f>
        <v>0</v>
      </c>
      <c r="D85" s="268">
        <f t="shared" si="14"/>
        <v>0</v>
      </c>
      <c r="E85" s="269">
        <f t="shared" si="15"/>
        <v>0</v>
      </c>
      <c r="F85" s="270">
        <f t="shared" si="16"/>
        <v>0</v>
      </c>
      <c r="G85" s="271">
        <f t="shared" si="17"/>
        <v>1275</v>
      </c>
      <c r="H85" s="268">
        <f t="shared" si="18"/>
        <v>1275</v>
      </c>
      <c r="I85" s="272">
        <f t="shared" si="19"/>
        <v>27024.217933814485</v>
      </c>
      <c r="J85" s="273">
        <f t="shared" si="20"/>
        <v>0</v>
      </c>
      <c r="K85" s="274">
        <f t="shared" si="21"/>
        <v>0</v>
      </c>
      <c r="L85" s="267">
        <f>'data''11'!C82</f>
        <v>28299.217933814485</v>
      </c>
      <c r="M85" s="275">
        <f t="shared" si="22"/>
        <v>3331</v>
      </c>
      <c r="N85" s="276">
        <f>'data''11'!D82</f>
        <v>1275</v>
      </c>
      <c r="O85" s="277">
        <f>'data''11'!E82</f>
        <v>50</v>
      </c>
      <c r="P85" s="278">
        <f t="shared" si="23"/>
        <v>1325</v>
      </c>
      <c r="Q85" s="267">
        <f>IF('data''11'!G82&lt;data2011!Z85, 'data''11'!G82, 'data''11'!G82-data2011!Z85)</f>
        <v>3331</v>
      </c>
      <c r="R85" s="279"/>
      <c r="S85" s="279"/>
      <c r="T85" s="77" t="str">
        <f>+'data''11'!H82</f>
        <v>Y</v>
      </c>
      <c r="U85" s="187" t="s">
        <v>54</v>
      </c>
      <c r="V85" s="77"/>
      <c r="W85" s="78" t="str">
        <f t="shared" si="24"/>
        <v/>
      </c>
      <c r="X85" s="79" t="str">
        <f t="shared" si="25"/>
        <v/>
      </c>
      <c r="Y85" s="77">
        <f t="shared" si="26"/>
        <v>3331</v>
      </c>
      <c r="Z85" s="5">
        <v>0</v>
      </c>
      <c r="AA85" s="5">
        <v>0</v>
      </c>
      <c r="AC85" s="35" t="str">
        <f t="shared" si="27"/>
        <v/>
      </c>
    </row>
    <row r="86" spans="1:29" s="85" customFormat="1">
      <c r="A86" s="280"/>
      <c r="B86" s="373">
        <v>40622</v>
      </c>
      <c r="C86" s="374">
        <f>+'data''11'!B83</f>
        <v>0</v>
      </c>
      <c r="D86" s="268">
        <f t="shared" si="14"/>
        <v>0</v>
      </c>
      <c r="E86" s="269">
        <f t="shared" si="15"/>
        <v>0</v>
      </c>
      <c r="F86" s="270">
        <f t="shared" si="16"/>
        <v>0</v>
      </c>
      <c r="G86" s="271">
        <f t="shared" si="17"/>
        <v>1275</v>
      </c>
      <c r="H86" s="268">
        <f t="shared" si="18"/>
        <v>1275</v>
      </c>
      <c r="I86" s="272">
        <f t="shared" si="19"/>
        <v>33691.6423612121</v>
      </c>
      <c r="J86" s="272">
        <f t="shared" si="20"/>
        <v>0</v>
      </c>
      <c r="K86" s="271">
        <f t="shared" si="21"/>
        <v>0</v>
      </c>
      <c r="L86" s="267">
        <f>'data''11'!C83</f>
        <v>34966.6423612121</v>
      </c>
      <c r="M86" s="375">
        <f t="shared" si="22"/>
        <v>3707</v>
      </c>
      <c r="N86" s="276">
        <f>'data''11'!D83</f>
        <v>1275</v>
      </c>
      <c r="O86" s="277">
        <f>'data''11'!E83</f>
        <v>50</v>
      </c>
      <c r="P86" s="376">
        <f t="shared" si="23"/>
        <v>1325</v>
      </c>
      <c r="Q86" s="267">
        <f>IF('data''11'!G83&lt;data2011!Z86, 'data''11'!G83, 'data''11'!G83-data2011!Z86)</f>
        <v>3707</v>
      </c>
      <c r="R86" s="281"/>
      <c r="S86" s="281"/>
      <c r="T86" s="82" t="str">
        <f>+'data''11'!H83</f>
        <v>Y</v>
      </c>
      <c r="U86" s="187" t="s">
        <v>54</v>
      </c>
      <c r="V86" s="82"/>
      <c r="W86" s="83" t="str">
        <f t="shared" si="24"/>
        <v/>
      </c>
      <c r="X86" s="84" t="str">
        <f t="shared" si="25"/>
        <v/>
      </c>
      <c r="Y86" s="77">
        <f t="shared" si="26"/>
        <v>3707</v>
      </c>
      <c r="Z86" s="85">
        <v>0</v>
      </c>
      <c r="AA86" s="85">
        <v>0</v>
      </c>
      <c r="AC86" s="35" t="str">
        <f t="shared" si="27"/>
        <v/>
      </c>
    </row>
    <row r="87" spans="1:29" s="85" customFormat="1">
      <c r="A87" s="280"/>
      <c r="B87" s="373">
        <v>40623</v>
      </c>
      <c r="C87" s="374">
        <f>+'data''11'!B84</f>
        <v>0</v>
      </c>
      <c r="D87" s="268">
        <f t="shared" si="14"/>
        <v>0</v>
      </c>
      <c r="E87" s="269">
        <f t="shared" si="15"/>
        <v>0</v>
      </c>
      <c r="F87" s="270">
        <f t="shared" si="16"/>
        <v>0</v>
      </c>
      <c r="G87" s="271">
        <f t="shared" si="17"/>
        <v>1275</v>
      </c>
      <c r="H87" s="268">
        <f t="shared" si="18"/>
        <v>1275</v>
      </c>
      <c r="I87" s="272">
        <f t="shared" si="19"/>
        <v>33646.046033757986</v>
      </c>
      <c r="J87" s="272">
        <f t="shared" si="20"/>
        <v>0</v>
      </c>
      <c r="K87" s="271">
        <f t="shared" si="21"/>
        <v>0</v>
      </c>
      <c r="L87" s="267">
        <f>'data''11'!C84</f>
        <v>34921.046033757986</v>
      </c>
      <c r="M87" s="375">
        <f t="shared" si="22"/>
        <v>3331</v>
      </c>
      <c r="N87" s="276">
        <f>'data''11'!D84</f>
        <v>1275</v>
      </c>
      <c r="O87" s="277">
        <f>'data''11'!E84</f>
        <v>50</v>
      </c>
      <c r="P87" s="376">
        <f t="shared" si="23"/>
        <v>1325</v>
      </c>
      <c r="Q87" s="267">
        <f>IF('data''11'!G84&lt;data2011!Z87, 'data''11'!G84, 'data''11'!G84-data2011!Z87)</f>
        <v>3331</v>
      </c>
      <c r="R87" s="281"/>
      <c r="S87" s="281"/>
      <c r="T87" s="82" t="str">
        <f>+'data''11'!H84</f>
        <v>Y</v>
      </c>
      <c r="U87" s="187" t="s">
        <v>54</v>
      </c>
      <c r="V87" s="82"/>
      <c r="W87" s="83" t="str">
        <f t="shared" si="24"/>
        <v/>
      </c>
      <c r="X87" s="84" t="str">
        <f t="shared" si="25"/>
        <v/>
      </c>
      <c r="Y87" s="77">
        <f t="shared" si="26"/>
        <v>3331</v>
      </c>
      <c r="Z87" s="85">
        <v>0</v>
      </c>
      <c r="AA87" s="85">
        <v>0</v>
      </c>
      <c r="AC87" s="35" t="str">
        <f t="shared" si="27"/>
        <v/>
      </c>
    </row>
    <row r="88" spans="1:29" s="85" customFormat="1">
      <c r="A88" s="280"/>
      <c r="B88" s="373">
        <v>40624</v>
      </c>
      <c r="C88" s="374">
        <f>+'data''11'!B85</f>
        <v>0</v>
      </c>
      <c r="D88" s="268">
        <f t="shared" si="14"/>
        <v>0</v>
      </c>
      <c r="E88" s="269">
        <f t="shared" si="15"/>
        <v>0</v>
      </c>
      <c r="F88" s="270">
        <f t="shared" si="16"/>
        <v>0</v>
      </c>
      <c r="G88" s="271">
        <f t="shared" si="17"/>
        <v>1275</v>
      </c>
      <c r="H88" s="268">
        <f t="shared" si="18"/>
        <v>1275</v>
      </c>
      <c r="I88" s="272">
        <f t="shared" si="19"/>
        <v>31480.275049388551</v>
      </c>
      <c r="J88" s="272">
        <f t="shared" si="20"/>
        <v>0</v>
      </c>
      <c r="K88" s="271">
        <f t="shared" si="21"/>
        <v>0</v>
      </c>
      <c r="L88" s="267">
        <f>'data''11'!C85</f>
        <v>32755.275049388551</v>
      </c>
      <c r="M88" s="375">
        <f t="shared" si="22"/>
        <v>3473</v>
      </c>
      <c r="N88" s="276">
        <f>'data''11'!D85</f>
        <v>1275</v>
      </c>
      <c r="O88" s="277">
        <f>'data''11'!E85</f>
        <v>50</v>
      </c>
      <c r="P88" s="376">
        <f t="shared" si="23"/>
        <v>1325</v>
      </c>
      <c r="Q88" s="267">
        <f>IF('data''11'!G85&lt;data2011!Z88, 'data''11'!G85, 'data''11'!G85-data2011!Z88)</f>
        <v>3473</v>
      </c>
      <c r="R88" s="281"/>
      <c r="S88" s="281"/>
      <c r="T88" s="82" t="str">
        <f>+'data''11'!H85</f>
        <v>Y</v>
      </c>
      <c r="U88" s="187" t="s">
        <v>54</v>
      </c>
      <c r="V88" s="82"/>
      <c r="W88" s="83" t="str">
        <f t="shared" si="24"/>
        <v/>
      </c>
      <c r="X88" s="84" t="str">
        <f t="shared" si="25"/>
        <v/>
      </c>
      <c r="Y88" s="77">
        <f t="shared" si="26"/>
        <v>3473</v>
      </c>
      <c r="Z88" s="85">
        <v>0</v>
      </c>
      <c r="AA88" s="85">
        <v>0</v>
      </c>
      <c r="AC88" s="35" t="str">
        <f t="shared" si="27"/>
        <v/>
      </c>
    </row>
    <row r="89" spans="1:29">
      <c r="B89" s="266">
        <v>40625</v>
      </c>
      <c r="C89" s="374">
        <f>+'data''11'!B86</f>
        <v>0</v>
      </c>
      <c r="D89" s="268">
        <f t="shared" si="14"/>
        <v>0</v>
      </c>
      <c r="E89" s="269">
        <f t="shared" si="15"/>
        <v>0</v>
      </c>
      <c r="F89" s="270">
        <f t="shared" si="16"/>
        <v>0</v>
      </c>
      <c r="G89" s="271">
        <f t="shared" si="17"/>
        <v>1275</v>
      </c>
      <c r="H89" s="268">
        <f t="shared" si="18"/>
        <v>1275</v>
      </c>
      <c r="I89" s="272">
        <f t="shared" si="19"/>
        <v>28726.334311346051</v>
      </c>
      <c r="J89" s="273">
        <f t="shared" si="20"/>
        <v>0</v>
      </c>
      <c r="K89" s="274">
        <f t="shared" si="21"/>
        <v>0</v>
      </c>
      <c r="L89" s="267">
        <f>'data''11'!C86</f>
        <v>30001.334311346051</v>
      </c>
      <c r="M89" s="275">
        <f t="shared" si="22"/>
        <v>689</v>
      </c>
      <c r="N89" s="276">
        <f>'data''11'!D86</f>
        <v>1275</v>
      </c>
      <c r="O89" s="277">
        <f>'data''11'!E86</f>
        <v>50</v>
      </c>
      <c r="P89" s="278">
        <f t="shared" si="23"/>
        <v>1325</v>
      </c>
      <c r="Q89" s="267">
        <f>IF('data''11'!G86&lt;data2011!Z89, 'data''11'!G86, 'data''11'!G86-data2011!Z89)</f>
        <v>689</v>
      </c>
      <c r="R89" s="279"/>
      <c r="S89" s="279"/>
      <c r="T89" s="77" t="str">
        <f>+'data''11'!H86</f>
        <v>Y</v>
      </c>
      <c r="U89" s="187" t="s">
        <v>54</v>
      </c>
      <c r="V89" s="77"/>
      <c r="W89" s="78" t="str">
        <f t="shared" si="24"/>
        <v/>
      </c>
      <c r="X89" s="79" t="str">
        <f t="shared" si="25"/>
        <v/>
      </c>
      <c r="Y89" s="77">
        <f t="shared" si="26"/>
        <v>689</v>
      </c>
      <c r="Z89" s="5">
        <v>0</v>
      </c>
      <c r="AA89" s="5">
        <v>0</v>
      </c>
      <c r="AC89" s="35" t="str">
        <f t="shared" si="27"/>
        <v/>
      </c>
    </row>
    <row r="90" spans="1:29">
      <c r="B90" s="266">
        <v>40626</v>
      </c>
      <c r="C90" s="374">
        <f>+'data''11'!B87</f>
        <v>0</v>
      </c>
      <c r="D90" s="268">
        <f t="shared" si="14"/>
        <v>0</v>
      </c>
      <c r="E90" s="269">
        <f t="shared" si="15"/>
        <v>0</v>
      </c>
      <c r="F90" s="270">
        <f t="shared" si="16"/>
        <v>0</v>
      </c>
      <c r="G90" s="271">
        <f t="shared" si="17"/>
        <v>1275</v>
      </c>
      <c r="H90" s="268">
        <f t="shared" si="18"/>
        <v>1275</v>
      </c>
      <c r="I90" s="272">
        <f t="shared" si="19"/>
        <v>28646.615314406321</v>
      </c>
      <c r="J90" s="273">
        <f t="shared" si="20"/>
        <v>0</v>
      </c>
      <c r="K90" s="274">
        <f t="shared" si="21"/>
        <v>0</v>
      </c>
      <c r="L90" s="267">
        <f>'data''11'!C87</f>
        <v>29921.615314406321</v>
      </c>
      <c r="M90" s="275">
        <f t="shared" si="22"/>
        <v>0</v>
      </c>
      <c r="N90" s="276">
        <f>'data''11'!D87</f>
        <v>1275</v>
      </c>
      <c r="O90" s="277">
        <f>'data''11'!E87</f>
        <v>50</v>
      </c>
      <c r="P90" s="278">
        <f t="shared" si="23"/>
        <v>1325</v>
      </c>
      <c r="Q90" s="267">
        <f>IF('data''11'!G87&lt;data2011!Z90, 'data''11'!G87, 'data''11'!G87-data2011!Z90)</f>
        <v>0</v>
      </c>
      <c r="R90" s="279"/>
      <c r="S90" s="279"/>
      <c r="T90" s="77" t="str">
        <f>+'data''11'!H87</f>
        <v>Y</v>
      </c>
      <c r="U90" s="187" t="s">
        <v>54</v>
      </c>
      <c r="V90" s="77"/>
      <c r="W90" s="78" t="str">
        <f t="shared" si="24"/>
        <v/>
      </c>
      <c r="X90" s="79" t="str">
        <f t="shared" si="25"/>
        <v/>
      </c>
      <c r="Y90" s="77">
        <f t="shared" si="26"/>
        <v>0</v>
      </c>
      <c r="Z90" s="5">
        <v>0</v>
      </c>
      <c r="AA90" s="5">
        <v>0</v>
      </c>
      <c r="AC90" s="35" t="str">
        <f t="shared" si="27"/>
        <v/>
      </c>
    </row>
    <row r="91" spans="1:29">
      <c r="B91" s="266">
        <v>40627</v>
      </c>
      <c r="C91" s="374">
        <f>+'data''11'!B88</f>
        <v>0</v>
      </c>
      <c r="D91" s="268">
        <f t="shared" si="14"/>
        <v>0</v>
      </c>
      <c r="E91" s="269">
        <f t="shared" si="15"/>
        <v>0</v>
      </c>
      <c r="F91" s="270">
        <f t="shared" si="16"/>
        <v>0</v>
      </c>
      <c r="G91" s="271">
        <f t="shared" si="17"/>
        <v>1275</v>
      </c>
      <c r="H91" s="268">
        <f t="shared" si="18"/>
        <v>1275</v>
      </c>
      <c r="I91" s="272">
        <f t="shared" si="19"/>
        <v>28454.983672400311</v>
      </c>
      <c r="J91" s="273">
        <f t="shared" si="20"/>
        <v>0</v>
      </c>
      <c r="K91" s="274">
        <f t="shared" si="21"/>
        <v>0</v>
      </c>
      <c r="L91" s="267">
        <f>'data''11'!C88</f>
        <v>29729.983672400311</v>
      </c>
      <c r="M91" s="275">
        <f t="shared" si="22"/>
        <v>0</v>
      </c>
      <c r="N91" s="276">
        <f>'data''11'!D88</f>
        <v>1275</v>
      </c>
      <c r="O91" s="277">
        <f>'data''11'!E88</f>
        <v>50</v>
      </c>
      <c r="P91" s="278">
        <f t="shared" si="23"/>
        <v>1325</v>
      </c>
      <c r="Q91" s="267">
        <f>IF('data''11'!G88&lt;data2011!Z91, 'data''11'!G88, 'data''11'!G88-data2011!Z91)</f>
        <v>0</v>
      </c>
      <c r="R91" s="279"/>
      <c r="S91" s="279"/>
      <c r="T91" s="77" t="str">
        <f>+'data''11'!H88</f>
        <v>Y</v>
      </c>
      <c r="U91" s="187" t="s">
        <v>54</v>
      </c>
      <c r="V91" s="77"/>
      <c r="W91" s="78" t="str">
        <f t="shared" si="24"/>
        <v/>
      </c>
      <c r="X91" s="79" t="str">
        <f t="shared" si="25"/>
        <v/>
      </c>
      <c r="Y91" s="77">
        <f t="shared" si="26"/>
        <v>0</v>
      </c>
      <c r="Z91" s="5">
        <v>0</v>
      </c>
      <c r="AA91" s="5">
        <v>0</v>
      </c>
      <c r="AC91" s="35" t="str">
        <f t="shared" si="27"/>
        <v/>
      </c>
    </row>
    <row r="92" spans="1:29">
      <c r="B92" s="266">
        <v>40628</v>
      </c>
      <c r="C92" s="374">
        <f>+'data''11'!B89</f>
        <v>0</v>
      </c>
      <c r="D92" s="268">
        <f t="shared" si="14"/>
        <v>0</v>
      </c>
      <c r="E92" s="269">
        <f t="shared" si="15"/>
        <v>0</v>
      </c>
      <c r="F92" s="270">
        <f t="shared" si="16"/>
        <v>0</v>
      </c>
      <c r="G92" s="271">
        <f t="shared" si="17"/>
        <v>1275</v>
      </c>
      <c r="H92" s="268">
        <f t="shared" si="18"/>
        <v>1275</v>
      </c>
      <c r="I92" s="272">
        <f t="shared" si="19"/>
        <v>24191.552526748776</v>
      </c>
      <c r="J92" s="273">
        <f t="shared" si="20"/>
        <v>0</v>
      </c>
      <c r="K92" s="274">
        <f t="shared" si="21"/>
        <v>0</v>
      </c>
      <c r="L92" s="267">
        <f>'data''11'!C89</f>
        <v>25466.552526748776</v>
      </c>
      <c r="M92" s="275">
        <f t="shared" si="22"/>
        <v>2844</v>
      </c>
      <c r="N92" s="276">
        <f>'data''11'!D89</f>
        <v>1275</v>
      </c>
      <c r="O92" s="277">
        <f>'data''11'!E89</f>
        <v>50</v>
      </c>
      <c r="P92" s="278">
        <f t="shared" si="23"/>
        <v>1325</v>
      </c>
      <c r="Q92" s="267">
        <f>IF('data''11'!G89&lt;data2011!Z92, 'data''11'!G89, 'data''11'!G89-data2011!Z92)</f>
        <v>2844</v>
      </c>
      <c r="R92" s="279"/>
      <c r="S92" s="279"/>
      <c r="T92" s="77" t="str">
        <f>+'data''11'!H89</f>
        <v>Y</v>
      </c>
      <c r="U92" s="187" t="s">
        <v>54</v>
      </c>
      <c r="V92" s="77"/>
      <c r="W92" s="78" t="str">
        <f t="shared" si="24"/>
        <v/>
      </c>
      <c r="X92" s="79" t="str">
        <f t="shared" si="25"/>
        <v/>
      </c>
      <c r="Y92" s="77">
        <f t="shared" si="26"/>
        <v>2844</v>
      </c>
      <c r="Z92" s="5">
        <v>0</v>
      </c>
      <c r="AA92" s="5">
        <v>0</v>
      </c>
      <c r="AC92" s="35" t="str">
        <f t="shared" si="27"/>
        <v/>
      </c>
    </row>
    <row r="93" spans="1:29">
      <c r="B93" s="266">
        <v>40629</v>
      </c>
      <c r="C93" s="374">
        <f>+'data''11'!B90</f>
        <v>0</v>
      </c>
      <c r="D93" s="268">
        <f t="shared" si="14"/>
        <v>0</v>
      </c>
      <c r="E93" s="269">
        <f t="shared" si="15"/>
        <v>0</v>
      </c>
      <c r="F93" s="270">
        <f t="shared" si="16"/>
        <v>0</v>
      </c>
      <c r="G93" s="271">
        <f t="shared" si="17"/>
        <v>1275</v>
      </c>
      <c r="H93" s="268">
        <f t="shared" si="18"/>
        <v>1275</v>
      </c>
      <c r="I93" s="272">
        <f t="shared" si="19"/>
        <v>18544.712519449189</v>
      </c>
      <c r="J93" s="273">
        <f t="shared" si="20"/>
        <v>0</v>
      </c>
      <c r="K93" s="274">
        <f t="shared" si="21"/>
        <v>0</v>
      </c>
      <c r="L93" s="267">
        <f>'data''11'!C90</f>
        <v>19819.712519449189</v>
      </c>
      <c r="M93" s="275">
        <f t="shared" si="22"/>
        <v>4433</v>
      </c>
      <c r="N93" s="276">
        <f>'data''11'!D90</f>
        <v>1275</v>
      </c>
      <c r="O93" s="277">
        <f>'data''11'!E90</f>
        <v>50</v>
      </c>
      <c r="P93" s="278">
        <f t="shared" si="23"/>
        <v>1325</v>
      </c>
      <c r="Q93" s="267">
        <f>IF('data''11'!G90&lt;data2011!Z93, 'data''11'!G90, 'data''11'!G90-data2011!Z93)</f>
        <v>4433</v>
      </c>
      <c r="R93" s="279"/>
      <c r="S93" s="279"/>
      <c r="T93" s="77" t="str">
        <f>+'data''11'!H90</f>
        <v>Y</v>
      </c>
      <c r="U93" s="187" t="s">
        <v>54</v>
      </c>
      <c r="V93" s="77"/>
      <c r="W93" s="78" t="str">
        <f t="shared" si="24"/>
        <v/>
      </c>
      <c r="X93" s="79" t="str">
        <f t="shared" si="25"/>
        <v/>
      </c>
      <c r="Y93" s="77">
        <f t="shared" si="26"/>
        <v>4433</v>
      </c>
      <c r="Z93" s="5">
        <v>0</v>
      </c>
      <c r="AA93" s="5">
        <v>0</v>
      </c>
      <c r="AC93" s="35" t="str">
        <f t="shared" si="27"/>
        <v/>
      </c>
    </row>
    <row r="94" spans="1:29" s="85" customFormat="1">
      <c r="A94" s="280"/>
      <c r="B94" s="373">
        <v>40630</v>
      </c>
      <c r="C94" s="374">
        <f>+'data''11'!B91</f>
        <v>0</v>
      </c>
      <c r="D94" s="268">
        <f t="shared" si="14"/>
        <v>0</v>
      </c>
      <c r="E94" s="269">
        <f t="shared" si="15"/>
        <v>0</v>
      </c>
      <c r="F94" s="270">
        <f t="shared" si="16"/>
        <v>0</v>
      </c>
      <c r="G94" s="271">
        <f t="shared" si="17"/>
        <v>1275</v>
      </c>
      <c r="H94" s="268">
        <f t="shared" si="18"/>
        <v>1275</v>
      </c>
      <c r="I94" s="272">
        <f t="shared" si="19"/>
        <v>18692.020553053317</v>
      </c>
      <c r="J94" s="272">
        <f t="shared" si="20"/>
        <v>0</v>
      </c>
      <c r="K94" s="271">
        <f t="shared" si="21"/>
        <v>0</v>
      </c>
      <c r="L94" s="267">
        <f>'data''11'!C91</f>
        <v>19967.020553053317</v>
      </c>
      <c r="M94" s="375">
        <f t="shared" si="22"/>
        <v>3487</v>
      </c>
      <c r="N94" s="276">
        <f>'data''11'!D91</f>
        <v>1275</v>
      </c>
      <c r="O94" s="277">
        <f>'data''11'!E91</f>
        <v>50</v>
      </c>
      <c r="P94" s="376">
        <f t="shared" si="23"/>
        <v>1325</v>
      </c>
      <c r="Q94" s="267">
        <f>IF('data''11'!G91&lt;data2011!Z94, 'data''11'!G91, 'data''11'!G91-data2011!Z94)</f>
        <v>3487</v>
      </c>
      <c r="R94" s="281"/>
      <c r="S94" s="281"/>
      <c r="T94" s="82" t="str">
        <f>+'data''11'!H91</f>
        <v>Y</v>
      </c>
      <c r="U94" s="187" t="s">
        <v>54</v>
      </c>
      <c r="V94" s="82"/>
      <c r="W94" s="83" t="str">
        <f t="shared" si="24"/>
        <v/>
      </c>
      <c r="X94" s="84" t="str">
        <f t="shared" si="25"/>
        <v/>
      </c>
      <c r="Y94" s="77">
        <f t="shared" si="26"/>
        <v>3487</v>
      </c>
      <c r="Z94" s="85">
        <v>0</v>
      </c>
      <c r="AA94" s="85">
        <v>0</v>
      </c>
      <c r="AC94" s="35" t="str">
        <f t="shared" si="27"/>
        <v/>
      </c>
    </row>
    <row r="95" spans="1:29">
      <c r="B95" s="266">
        <v>40631</v>
      </c>
      <c r="C95" s="374">
        <f>+'data''11'!B92</f>
        <v>0</v>
      </c>
      <c r="D95" s="268">
        <f t="shared" si="14"/>
        <v>0</v>
      </c>
      <c r="E95" s="269">
        <f t="shared" si="15"/>
        <v>0</v>
      </c>
      <c r="F95" s="270">
        <f t="shared" si="16"/>
        <v>0</v>
      </c>
      <c r="G95" s="271">
        <f t="shared" si="17"/>
        <v>1275</v>
      </c>
      <c r="H95" s="268">
        <f t="shared" si="18"/>
        <v>1275</v>
      </c>
      <c r="I95" s="272">
        <f t="shared" si="19"/>
        <v>17394.789785888326</v>
      </c>
      <c r="J95" s="273">
        <f t="shared" si="20"/>
        <v>0</v>
      </c>
      <c r="K95" s="274">
        <f t="shared" si="21"/>
        <v>0</v>
      </c>
      <c r="L95" s="267">
        <f>'data''11'!C92</f>
        <v>18669.789785888326</v>
      </c>
      <c r="M95" s="275">
        <f t="shared" si="22"/>
        <v>5506</v>
      </c>
      <c r="N95" s="276">
        <f>'data''11'!D92</f>
        <v>1275</v>
      </c>
      <c r="O95" s="277">
        <f>'data''11'!E92</f>
        <v>50</v>
      </c>
      <c r="P95" s="278">
        <f t="shared" si="23"/>
        <v>1325</v>
      </c>
      <c r="Q95" s="267">
        <f>IF('data''11'!G92&lt;data2011!Z95, 'data''11'!G92, 'data''11'!G92-data2011!Z95)</f>
        <v>5506</v>
      </c>
      <c r="R95" s="279"/>
      <c r="S95" s="279"/>
      <c r="T95" s="77" t="str">
        <f>+'data''11'!H92</f>
        <v>Y</v>
      </c>
      <c r="U95" s="187" t="s">
        <v>54</v>
      </c>
      <c r="V95" s="77"/>
      <c r="W95" s="78" t="str">
        <f t="shared" si="24"/>
        <v/>
      </c>
      <c r="X95" s="79" t="str">
        <f t="shared" si="25"/>
        <v/>
      </c>
      <c r="Y95" s="77">
        <f t="shared" si="26"/>
        <v>5506</v>
      </c>
      <c r="Z95" s="5">
        <v>0</v>
      </c>
      <c r="AA95" s="5">
        <v>0</v>
      </c>
      <c r="AC95" s="35" t="str">
        <f t="shared" si="27"/>
        <v/>
      </c>
    </row>
    <row r="96" spans="1:29">
      <c r="B96" s="266">
        <v>40632</v>
      </c>
      <c r="C96" s="374">
        <f>+'data''11'!B93</f>
        <v>0</v>
      </c>
      <c r="D96" s="268">
        <f t="shared" si="14"/>
        <v>0</v>
      </c>
      <c r="E96" s="269">
        <f t="shared" si="15"/>
        <v>0</v>
      </c>
      <c r="F96" s="270">
        <f t="shared" si="16"/>
        <v>0</v>
      </c>
      <c r="G96" s="271">
        <f t="shared" si="17"/>
        <v>1275</v>
      </c>
      <c r="H96" s="268">
        <f t="shared" si="18"/>
        <v>1275</v>
      </c>
      <c r="I96" s="272">
        <f t="shared" si="19"/>
        <v>14868.24326558716</v>
      </c>
      <c r="J96" s="273">
        <f t="shared" si="20"/>
        <v>0</v>
      </c>
      <c r="K96" s="274">
        <f t="shared" si="21"/>
        <v>0</v>
      </c>
      <c r="L96" s="267">
        <f>'data''11'!C93</f>
        <v>16143.24326558716</v>
      </c>
      <c r="M96" s="275">
        <f t="shared" si="22"/>
        <v>0</v>
      </c>
      <c r="N96" s="276">
        <f>'data''11'!D93</f>
        <v>1275</v>
      </c>
      <c r="O96" s="277">
        <f>'data''11'!E93</f>
        <v>50</v>
      </c>
      <c r="P96" s="278">
        <f t="shared" si="23"/>
        <v>1325</v>
      </c>
      <c r="Q96" s="267">
        <f>IF('data''11'!G93&lt;data2011!Z96, 'data''11'!G93, 'data''11'!G93-data2011!Z96)</f>
        <v>0</v>
      </c>
      <c r="R96" s="279"/>
      <c r="S96" s="279"/>
      <c r="T96" s="77" t="str">
        <f>+'data''11'!H93</f>
        <v>Y</v>
      </c>
      <c r="U96" s="187" t="s">
        <v>54</v>
      </c>
      <c r="V96" s="77"/>
      <c r="W96" s="78" t="str">
        <f t="shared" si="24"/>
        <v/>
      </c>
      <c r="X96" s="79" t="str">
        <f t="shared" si="25"/>
        <v/>
      </c>
      <c r="Y96" s="77">
        <f t="shared" si="26"/>
        <v>0</v>
      </c>
      <c r="Z96" s="5">
        <v>0</v>
      </c>
      <c r="AA96" s="5">
        <v>0</v>
      </c>
      <c r="AC96" s="35" t="str">
        <f t="shared" si="27"/>
        <v/>
      </c>
    </row>
    <row r="97" spans="1:29">
      <c r="B97" s="266">
        <v>40633</v>
      </c>
      <c r="C97" s="374">
        <f>+'data''11'!B94</f>
        <v>0</v>
      </c>
      <c r="D97" s="268">
        <f t="shared" si="14"/>
        <v>0</v>
      </c>
      <c r="E97" s="269">
        <f t="shared" si="15"/>
        <v>0</v>
      </c>
      <c r="F97" s="270">
        <f t="shared" si="16"/>
        <v>0</v>
      </c>
      <c r="G97" s="271">
        <f t="shared" si="17"/>
        <v>1275</v>
      </c>
      <c r="H97" s="268">
        <f t="shared" si="18"/>
        <v>1275</v>
      </c>
      <c r="I97" s="272">
        <f t="shared" si="19"/>
        <v>13778.798489828492</v>
      </c>
      <c r="J97" s="273">
        <f t="shared" si="20"/>
        <v>0</v>
      </c>
      <c r="K97" s="274">
        <f t="shared" si="21"/>
        <v>0</v>
      </c>
      <c r="L97" s="267">
        <f>'data''11'!C94</f>
        <v>15053.798489828492</v>
      </c>
      <c r="M97" s="275">
        <f t="shared" si="22"/>
        <v>3934</v>
      </c>
      <c r="N97" s="276">
        <f>'data''11'!D94</f>
        <v>1275</v>
      </c>
      <c r="O97" s="277">
        <f>'data''11'!E94</f>
        <v>50</v>
      </c>
      <c r="P97" s="278">
        <f t="shared" si="23"/>
        <v>1325</v>
      </c>
      <c r="Q97" s="267">
        <f>IF('data''11'!G94&lt;data2011!Z97, 'data''11'!G94, 'data''11'!G94-data2011!Z97)</f>
        <v>3934</v>
      </c>
      <c r="R97" s="279"/>
      <c r="S97" s="279"/>
      <c r="T97" s="77" t="str">
        <f>+'data''11'!H94</f>
        <v>Y</v>
      </c>
      <c r="U97" s="187" t="s">
        <v>54</v>
      </c>
      <c r="V97" s="77"/>
      <c r="W97" s="78" t="str">
        <f t="shared" si="24"/>
        <v/>
      </c>
      <c r="X97" s="79" t="str">
        <f t="shared" si="25"/>
        <v/>
      </c>
      <c r="Y97" s="77">
        <f t="shared" si="26"/>
        <v>3934</v>
      </c>
      <c r="Z97" s="5">
        <v>0</v>
      </c>
      <c r="AA97" s="5">
        <v>0</v>
      </c>
      <c r="AC97" s="35" t="str">
        <f t="shared" si="27"/>
        <v/>
      </c>
    </row>
    <row r="98" spans="1:29">
      <c r="B98" s="266">
        <v>40634</v>
      </c>
      <c r="C98" s="374">
        <f>+'data''11'!B95</f>
        <v>0</v>
      </c>
      <c r="D98" s="268">
        <f t="shared" si="14"/>
        <v>0</v>
      </c>
      <c r="E98" s="269">
        <f t="shared" si="15"/>
        <v>0</v>
      </c>
      <c r="F98" s="270">
        <f t="shared" si="16"/>
        <v>0</v>
      </c>
      <c r="G98" s="271">
        <f t="shared" si="17"/>
        <v>1000</v>
      </c>
      <c r="H98" s="268">
        <f t="shared" si="18"/>
        <v>1000</v>
      </c>
      <c r="I98" s="272">
        <f t="shared" si="19"/>
        <v>14017.232100112353</v>
      </c>
      <c r="J98" s="273">
        <f t="shared" si="20"/>
        <v>0</v>
      </c>
      <c r="K98" s="274">
        <f t="shared" si="21"/>
        <v>0</v>
      </c>
      <c r="L98" s="267">
        <f>'data''11'!C95</f>
        <v>15017.232100112353</v>
      </c>
      <c r="M98" s="275">
        <f t="shared" si="22"/>
        <v>3364</v>
      </c>
      <c r="N98" s="276">
        <f>'data''11'!D95</f>
        <v>1000</v>
      </c>
      <c r="O98" s="277">
        <f>'data''11'!E95</f>
        <v>50</v>
      </c>
      <c r="P98" s="278">
        <f t="shared" si="23"/>
        <v>1050</v>
      </c>
      <c r="Q98" s="267">
        <f>IF('data''11'!G95&lt;data2011!Z98, 'data''11'!G95, 'data''11'!G95-data2011!Z98)</f>
        <v>3364</v>
      </c>
      <c r="R98" s="279"/>
      <c r="S98" s="279"/>
      <c r="T98" s="77" t="str">
        <f>+'data''11'!H95</f>
        <v>Y</v>
      </c>
      <c r="U98" s="187" t="s">
        <v>54</v>
      </c>
      <c r="V98" s="77"/>
      <c r="W98" s="78" t="str">
        <f t="shared" si="24"/>
        <v/>
      </c>
      <c r="X98" s="79" t="str">
        <f t="shared" si="25"/>
        <v/>
      </c>
      <c r="Y98" s="77">
        <f t="shared" si="26"/>
        <v>3364</v>
      </c>
      <c r="Z98" s="5">
        <v>0</v>
      </c>
      <c r="AA98" s="5">
        <v>0</v>
      </c>
      <c r="AC98" s="35" t="str">
        <f t="shared" si="27"/>
        <v/>
      </c>
    </row>
    <row r="99" spans="1:29">
      <c r="B99" s="266">
        <v>40635</v>
      </c>
      <c r="C99" s="374">
        <f>+'data''11'!B96</f>
        <v>0</v>
      </c>
      <c r="D99" s="268">
        <f t="shared" si="14"/>
        <v>0</v>
      </c>
      <c r="E99" s="269">
        <f t="shared" si="15"/>
        <v>0</v>
      </c>
      <c r="F99" s="270">
        <f t="shared" si="16"/>
        <v>0</v>
      </c>
      <c r="G99" s="271">
        <f t="shared" si="17"/>
        <v>1000</v>
      </c>
      <c r="H99" s="268">
        <f t="shared" si="18"/>
        <v>1000</v>
      </c>
      <c r="I99" s="272">
        <f t="shared" si="19"/>
        <v>13960.801774032108</v>
      </c>
      <c r="J99" s="273">
        <f t="shared" si="20"/>
        <v>0</v>
      </c>
      <c r="K99" s="274">
        <f t="shared" si="21"/>
        <v>0</v>
      </c>
      <c r="L99" s="267">
        <f>'data''11'!C96</f>
        <v>14960.801774032108</v>
      </c>
      <c r="M99" s="275">
        <f t="shared" si="22"/>
        <v>3360</v>
      </c>
      <c r="N99" s="276">
        <f>'data''11'!D96</f>
        <v>1000</v>
      </c>
      <c r="O99" s="277">
        <f>'data''11'!E96</f>
        <v>50</v>
      </c>
      <c r="P99" s="278">
        <f t="shared" si="23"/>
        <v>1050</v>
      </c>
      <c r="Q99" s="267">
        <f>IF('data''11'!G96&lt;data2011!Z99, 'data''11'!G96, 'data''11'!G96-data2011!Z99)</f>
        <v>3360</v>
      </c>
      <c r="R99" s="279"/>
      <c r="S99" s="279"/>
      <c r="T99" s="77" t="str">
        <f>+'data''11'!H96</f>
        <v>Y</v>
      </c>
      <c r="U99" s="187" t="s">
        <v>54</v>
      </c>
      <c r="V99" s="77"/>
      <c r="W99" s="78" t="str">
        <f t="shared" si="24"/>
        <v/>
      </c>
      <c r="X99" s="79" t="str">
        <f t="shared" si="25"/>
        <v/>
      </c>
      <c r="Y99" s="77">
        <f t="shared" si="26"/>
        <v>3360</v>
      </c>
      <c r="Z99" s="5">
        <v>0</v>
      </c>
      <c r="AA99" s="5">
        <v>0</v>
      </c>
      <c r="AC99" s="35" t="str">
        <f t="shared" si="27"/>
        <v/>
      </c>
    </row>
    <row r="100" spans="1:29">
      <c r="B100" s="266">
        <v>40636</v>
      </c>
      <c r="C100" s="374">
        <f>+'data''11'!B97</f>
        <v>0</v>
      </c>
      <c r="D100" s="268">
        <f t="shared" si="14"/>
        <v>0</v>
      </c>
      <c r="E100" s="269">
        <f t="shared" si="15"/>
        <v>0</v>
      </c>
      <c r="F100" s="270">
        <f t="shared" si="16"/>
        <v>0</v>
      </c>
      <c r="G100" s="271">
        <f t="shared" si="17"/>
        <v>1000</v>
      </c>
      <c r="H100" s="268">
        <f t="shared" si="18"/>
        <v>1000</v>
      </c>
      <c r="I100" s="272">
        <f t="shared" si="19"/>
        <v>14016.672907404351</v>
      </c>
      <c r="J100" s="273">
        <f t="shared" si="20"/>
        <v>0</v>
      </c>
      <c r="K100" s="274">
        <f t="shared" si="21"/>
        <v>0</v>
      </c>
      <c r="L100" s="267">
        <f>'data''11'!C97</f>
        <v>15016.672907404351</v>
      </c>
      <c r="M100" s="275">
        <f t="shared" si="22"/>
        <v>2513</v>
      </c>
      <c r="N100" s="276">
        <f>'data''11'!D97</f>
        <v>1000</v>
      </c>
      <c r="O100" s="277">
        <f>'data''11'!E97</f>
        <v>50</v>
      </c>
      <c r="P100" s="278">
        <f t="shared" si="23"/>
        <v>1050</v>
      </c>
      <c r="Q100" s="267">
        <f>IF('data''11'!G97&lt;data2011!Z100, 'data''11'!G97, 'data''11'!G97-data2011!Z100)</f>
        <v>2513</v>
      </c>
      <c r="R100" s="279"/>
      <c r="S100" s="279"/>
      <c r="T100" s="77" t="str">
        <f>+'data''11'!H97</f>
        <v>Y</v>
      </c>
      <c r="U100" s="187" t="s">
        <v>54</v>
      </c>
      <c r="V100" s="77"/>
      <c r="W100" s="78" t="str">
        <f t="shared" si="24"/>
        <v/>
      </c>
      <c r="X100" s="79" t="str">
        <f t="shared" si="25"/>
        <v/>
      </c>
      <c r="Y100" s="77">
        <f t="shared" si="26"/>
        <v>2513</v>
      </c>
      <c r="Z100" s="5">
        <v>0</v>
      </c>
      <c r="AA100" s="5">
        <v>0</v>
      </c>
      <c r="AC100" s="35" t="str">
        <f t="shared" si="27"/>
        <v/>
      </c>
    </row>
    <row r="101" spans="1:29">
      <c r="B101" s="266">
        <v>40637</v>
      </c>
      <c r="C101" s="374">
        <f>+'data''11'!B98</f>
        <v>0</v>
      </c>
      <c r="D101" s="268">
        <f t="shared" si="14"/>
        <v>0</v>
      </c>
      <c r="E101" s="269">
        <f t="shared" si="15"/>
        <v>0</v>
      </c>
      <c r="F101" s="270">
        <f t="shared" si="16"/>
        <v>0</v>
      </c>
      <c r="G101" s="271">
        <f t="shared" si="17"/>
        <v>1000</v>
      </c>
      <c r="H101" s="268">
        <f t="shared" si="18"/>
        <v>1000</v>
      </c>
      <c r="I101" s="272">
        <f t="shared" si="19"/>
        <v>14000.380499041828</v>
      </c>
      <c r="J101" s="273">
        <f t="shared" si="20"/>
        <v>0</v>
      </c>
      <c r="K101" s="274">
        <f t="shared" si="21"/>
        <v>0</v>
      </c>
      <c r="L101" s="267">
        <f>'data''11'!C98</f>
        <v>15000.380499041828</v>
      </c>
      <c r="M101" s="275">
        <f t="shared" si="22"/>
        <v>2230</v>
      </c>
      <c r="N101" s="276">
        <f>'data''11'!D98</f>
        <v>1000</v>
      </c>
      <c r="O101" s="277">
        <f>'data''11'!E98</f>
        <v>50</v>
      </c>
      <c r="P101" s="278">
        <f t="shared" si="23"/>
        <v>1050</v>
      </c>
      <c r="Q101" s="267">
        <f>IF('data''11'!G98&lt;data2011!Z101, 'data''11'!G98, 'data''11'!G98-data2011!Z101)</f>
        <v>2230</v>
      </c>
      <c r="R101" s="279"/>
      <c r="S101" s="279"/>
      <c r="T101" s="77" t="str">
        <f>+'data''11'!H98</f>
        <v>Y</v>
      </c>
      <c r="U101" s="187" t="s">
        <v>54</v>
      </c>
      <c r="V101" s="77"/>
      <c r="W101" s="78" t="str">
        <f t="shared" si="24"/>
        <v/>
      </c>
      <c r="X101" s="79" t="str">
        <f t="shared" si="25"/>
        <v/>
      </c>
      <c r="Y101" s="77">
        <f t="shared" si="26"/>
        <v>2230</v>
      </c>
      <c r="Z101" s="5">
        <v>0</v>
      </c>
      <c r="AA101" s="5">
        <v>0</v>
      </c>
      <c r="AC101" s="35" t="str">
        <f t="shared" si="27"/>
        <v/>
      </c>
    </row>
    <row r="102" spans="1:29">
      <c r="B102" s="266">
        <v>40638</v>
      </c>
      <c r="C102" s="374">
        <f>+'data''11'!B99</f>
        <v>0</v>
      </c>
      <c r="D102" s="268">
        <f t="shared" si="14"/>
        <v>0</v>
      </c>
      <c r="E102" s="269">
        <f t="shared" si="15"/>
        <v>0</v>
      </c>
      <c r="F102" s="270">
        <f t="shared" si="16"/>
        <v>0</v>
      </c>
      <c r="G102" s="271">
        <f t="shared" si="17"/>
        <v>1000</v>
      </c>
      <c r="H102" s="268">
        <f t="shared" si="18"/>
        <v>1000</v>
      </c>
      <c r="I102" s="272">
        <f t="shared" si="19"/>
        <v>11593.376281210141</v>
      </c>
      <c r="J102" s="273">
        <f t="shared" si="20"/>
        <v>0</v>
      </c>
      <c r="K102" s="274">
        <f t="shared" si="21"/>
        <v>0</v>
      </c>
      <c r="L102" s="267">
        <f>'data''11'!C99</f>
        <v>12593.376281210141</v>
      </c>
      <c r="M102" s="275">
        <f t="shared" si="22"/>
        <v>2230</v>
      </c>
      <c r="N102" s="276">
        <f>'data''11'!D99</f>
        <v>1000</v>
      </c>
      <c r="O102" s="277">
        <f>'data''11'!E99</f>
        <v>50</v>
      </c>
      <c r="P102" s="278">
        <f t="shared" si="23"/>
        <v>1050</v>
      </c>
      <c r="Q102" s="267">
        <f>IF('data''11'!G99&lt;data2011!Z102, 'data''11'!G99, 'data''11'!G99-data2011!Z102)</f>
        <v>2230</v>
      </c>
      <c r="R102" s="279"/>
      <c r="S102" s="279"/>
      <c r="T102" s="77" t="str">
        <f>+'data''11'!H99</f>
        <v>Y</v>
      </c>
      <c r="U102" s="187" t="s">
        <v>54</v>
      </c>
      <c r="V102" s="77"/>
      <c r="W102" s="78" t="str">
        <f t="shared" si="24"/>
        <v/>
      </c>
      <c r="X102" s="79" t="str">
        <f t="shared" si="25"/>
        <v/>
      </c>
      <c r="Y102" s="77">
        <f t="shared" si="26"/>
        <v>2230</v>
      </c>
      <c r="Z102" s="5">
        <v>0</v>
      </c>
      <c r="AA102" s="5">
        <v>0</v>
      </c>
      <c r="AC102" s="35" t="str">
        <f t="shared" si="27"/>
        <v/>
      </c>
    </row>
    <row r="103" spans="1:29">
      <c r="B103" s="266">
        <v>40639</v>
      </c>
      <c r="C103" s="374">
        <f>+'data''11'!B100</f>
        <v>0</v>
      </c>
      <c r="D103" s="268">
        <f t="shared" si="14"/>
        <v>0</v>
      </c>
      <c r="E103" s="269">
        <f t="shared" si="15"/>
        <v>0</v>
      </c>
      <c r="F103" s="270">
        <f t="shared" si="16"/>
        <v>0</v>
      </c>
      <c r="G103" s="271">
        <f t="shared" si="17"/>
        <v>1000</v>
      </c>
      <c r="H103" s="268">
        <f t="shared" si="18"/>
        <v>1000</v>
      </c>
      <c r="I103" s="272">
        <f t="shared" si="19"/>
        <v>9135.3840436906339</v>
      </c>
      <c r="J103" s="273">
        <f t="shared" si="20"/>
        <v>0</v>
      </c>
      <c r="K103" s="274">
        <f t="shared" si="21"/>
        <v>0</v>
      </c>
      <c r="L103" s="267">
        <f>'data''11'!C100</f>
        <v>10135.384043690634</v>
      </c>
      <c r="M103" s="275">
        <f t="shared" si="22"/>
        <v>2260</v>
      </c>
      <c r="N103" s="276">
        <f>'data''11'!D100</f>
        <v>1000</v>
      </c>
      <c r="O103" s="277">
        <f>'data''11'!E100</f>
        <v>50</v>
      </c>
      <c r="P103" s="278">
        <f t="shared" si="23"/>
        <v>1050</v>
      </c>
      <c r="Q103" s="267">
        <f>IF('data''11'!G100&lt;data2011!Z103, 'data''11'!G100, 'data''11'!G100-data2011!Z103)</f>
        <v>2260</v>
      </c>
      <c r="R103" s="279"/>
      <c r="S103" s="279"/>
      <c r="T103" s="77" t="str">
        <f>+'data''11'!H100</f>
        <v>Y</v>
      </c>
      <c r="U103" s="187" t="s">
        <v>54</v>
      </c>
      <c r="V103" s="77"/>
      <c r="W103" s="78" t="str">
        <f t="shared" si="24"/>
        <v/>
      </c>
      <c r="X103" s="79" t="str">
        <f t="shared" si="25"/>
        <v/>
      </c>
      <c r="Y103" s="77">
        <f t="shared" si="26"/>
        <v>2260</v>
      </c>
      <c r="Z103" s="5">
        <v>0</v>
      </c>
      <c r="AA103" s="5">
        <v>0</v>
      </c>
      <c r="AC103" s="35" t="str">
        <f t="shared" si="27"/>
        <v/>
      </c>
    </row>
    <row r="104" spans="1:29">
      <c r="B104" s="266">
        <v>40640</v>
      </c>
      <c r="C104" s="374">
        <f>+'data''11'!B101</f>
        <v>0</v>
      </c>
      <c r="D104" s="268">
        <f t="shared" si="14"/>
        <v>0</v>
      </c>
      <c r="E104" s="269">
        <f t="shared" si="15"/>
        <v>0</v>
      </c>
      <c r="F104" s="270">
        <f t="shared" si="16"/>
        <v>0</v>
      </c>
      <c r="G104" s="271">
        <f t="shared" si="17"/>
        <v>1000</v>
      </c>
      <c r="H104" s="268">
        <f t="shared" si="18"/>
        <v>1000</v>
      </c>
      <c r="I104" s="272">
        <f t="shared" si="19"/>
        <v>9131.5169579980538</v>
      </c>
      <c r="J104" s="273">
        <f t="shared" si="20"/>
        <v>0</v>
      </c>
      <c r="K104" s="274">
        <f t="shared" si="21"/>
        <v>0</v>
      </c>
      <c r="L104" s="267">
        <f>'data''11'!C101</f>
        <v>10131.516957998054</v>
      </c>
      <c r="M104" s="275">
        <f t="shared" si="22"/>
        <v>2605</v>
      </c>
      <c r="N104" s="276">
        <f>'data''11'!D101</f>
        <v>1000</v>
      </c>
      <c r="O104" s="277">
        <f>'data''11'!E101</f>
        <v>50</v>
      </c>
      <c r="P104" s="278">
        <f t="shared" si="23"/>
        <v>1050</v>
      </c>
      <c r="Q104" s="267">
        <f>IF('data''11'!G101&lt;data2011!Z104, 'data''11'!G101, 'data''11'!G101-data2011!Z104)</f>
        <v>2605</v>
      </c>
      <c r="R104" s="279"/>
      <c r="S104" s="279"/>
      <c r="T104" s="77" t="str">
        <f>+'data''11'!H101</f>
        <v>Y</v>
      </c>
      <c r="U104" s="187" t="s">
        <v>54</v>
      </c>
      <c r="V104" s="77"/>
      <c r="W104" s="78" t="str">
        <f t="shared" si="24"/>
        <v/>
      </c>
      <c r="X104" s="79" t="str">
        <f t="shared" si="25"/>
        <v/>
      </c>
      <c r="Y104" s="77">
        <f t="shared" si="26"/>
        <v>2605</v>
      </c>
      <c r="Z104" s="5">
        <v>0</v>
      </c>
      <c r="AA104" s="5">
        <v>0</v>
      </c>
      <c r="AC104" s="35" t="str">
        <f t="shared" si="27"/>
        <v/>
      </c>
    </row>
    <row r="105" spans="1:29">
      <c r="B105" s="266">
        <v>40641</v>
      </c>
      <c r="C105" s="374">
        <f>+'data''11'!B102</f>
        <v>0</v>
      </c>
      <c r="D105" s="268">
        <f t="shared" si="14"/>
        <v>0</v>
      </c>
      <c r="E105" s="269">
        <f t="shared" si="15"/>
        <v>0</v>
      </c>
      <c r="F105" s="270">
        <f t="shared" si="16"/>
        <v>0</v>
      </c>
      <c r="G105" s="271">
        <f t="shared" si="17"/>
        <v>1000</v>
      </c>
      <c r="H105" s="268">
        <f t="shared" si="18"/>
        <v>1000</v>
      </c>
      <c r="I105" s="272">
        <f t="shared" si="19"/>
        <v>9122.1875850558718</v>
      </c>
      <c r="J105" s="273">
        <f t="shared" si="20"/>
        <v>0</v>
      </c>
      <c r="K105" s="274">
        <f t="shared" si="21"/>
        <v>0</v>
      </c>
      <c r="L105" s="267">
        <f>'data''11'!C102</f>
        <v>10122.187585055872</v>
      </c>
      <c r="M105" s="275">
        <f t="shared" si="22"/>
        <v>3707</v>
      </c>
      <c r="N105" s="276">
        <f>'data''11'!D102</f>
        <v>1000</v>
      </c>
      <c r="O105" s="277">
        <f>'data''11'!E102</f>
        <v>50</v>
      </c>
      <c r="P105" s="278">
        <f t="shared" si="23"/>
        <v>1050</v>
      </c>
      <c r="Q105" s="267">
        <f>IF('data''11'!G102&lt;data2011!Z105, 'data''11'!G102, 'data''11'!G102-data2011!Z105)</f>
        <v>3707</v>
      </c>
      <c r="R105" s="279"/>
      <c r="S105" s="279"/>
      <c r="T105" s="77" t="str">
        <f>+'data''11'!H102</f>
        <v>Y</v>
      </c>
      <c r="U105" s="187" t="s">
        <v>54</v>
      </c>
      <c r="V105" s="77"/>
      <c r="W105" s="78" t="str">
        <f t="shared" si="24"/>
        <v/>
      </c>
      <c r="X105" s="79" t="str">
        <f t="shared" si="25"/>
        <v/>
      </c>
      <c r="Y105" s="77">
        <f t="shared" si="26"/>
        <v>3707</v>
      </c>
      <c r="Z105" s="5">
        <v>0</v>
      </c>
      <c r="AA105" s="5">
        <v>0</v>
      </c>
      <c r="AC105" s="35" t="str">
        <f t="shared" si="27"/>
        <v/>
      </c>
    </row>
    <row r="106" spans="1:29">
      <c r="B106" s="266">
        <v>40642</v>
      </c>
      <c r="C106" s="374">
        <f>+'data''11'!B103</f>
        <v>0</v>
      </c>
      <c r="D106" s="268">
        <f t="shared" si="14"/>
        <v>0</v>
      </c>
      <c r="E106" s="269">
        <f t="shared" si="15"/>
        <v>0</v>
      </c>
      <c r="F106" s="270">
        <f t="shared" si="16"/>
        <v>0</v>
      </c>
      <c r="G106" s="271">
        <f t="shared" si="17"/>
        <v>1000</v>
      </c>
      <c r="H106" s="268">
        <f t="shared" si="18"/>
        <v>1000</v>
      </c>
      <c r="I106" s="272">
        <f t="shared" si="19"/>
        <v>7412.8733901927262</v>
      </c>
      <c r="J106" s="273">
        <f t="shared" si="20"/>
        <v>0</v>
      </c>
      <c r="K106" s="274">
        <f t="shared" si="21"/>
        <v>0</v>
      </c>
      <c r="L106" s="267">
        <f>'data''11'!C103</f>
        <v>8412.8733901927262</v>
      </c>
      <c r="M106" s="275">
        <f t="shared" si="22"/>
        <v>4433</v>
      </c>
      <c r="N106" s="276">
        <f>'data''11'!D103</f>
        <v>1000</v>
      </c>
      <c r="O106" s="277">
        <f>'data''11'!E103</f>
        <v>50</v>
      </c>
      <c r="P106" s="278">
        <f t="shared" si="23"/>
        <v>1050</v>
      </c>
      <c r="Q106" s="267">
        <f>IF('data''11'!G103&lt;data2011!Z106, 'data''11'!G103, 'data''11'!G103-data2011!Z106)</f>
        <v>4433</v>
      </c>
      <c r="R106" s="279"/>
      <c r="S106" s="279"/>
      <c r="T106" s="77" t="str">
        <f>+'data''11'!H103</f>
        <v>Y</v>
      </c>
      <c r="U106" s="187" t="s">
        <v>54</v>
      </c>
      <c r="V106" s="77"/>
      <c r="W106" s="78" t="str">
        <f t="shared" si="24"/>
        <v/>
      </c>
      <c r="X106" s="79" t="str">
        <f t="shared" si="25"/>
        <v/>
      </c>
      <c r="Y106" s="77">
        <f t="shared" si="26"/>
        <v>4433</v>
      </c>
      <c r="Z106" s="5">
        <v>0</v>
      </c>
      <c r="AA106" s="5">
        <v>0</v>
      </c>
      <c r="AC106" s="35" t="str">
        <f t="shared" si="27"/>
        <v/>
      </c>
    </row>
    <row r="107" spans="1:29" s="85" customFormat="1">
      <c r="A107" s="280"/>
      <c r="B107" s="373">
        <v>40643</v>
      </c>
      <c r="C107" s="374">
        <f>+'data''11'!B104</f>
        <v>0</v>
      </c>
      <c r="D107" s="268">
        <f t="shared" si="14"/>
        <v>0</v>
      </c>
      <c r="E107" s="269">
        <f t="shared" si="15"/>
        <v>0</v>
      </c>
      <c r="F107" s="270">
        <f t="shared" si="16"/>
        <v>0</v>
      </c>
      <c r="G107" s="271">
        <f t="shared" si="17"/>
        <v>1000</v>
      </c>
      <c r="H107" s="268">
        <f t="shared" si="18"/>
        <v>1000</v>
      </c>
      <c r="I107" s="272">
        <f t="shared" si="19"/>
        <v>5088.8683208335497</v>
      </c>
      <c r="J107" s="272">
        <f t="shared" si="20"/>
        <v>0</v>
      </c>
      <c r="K107" s="271">
        <f t="shared" si="21"/>
        <v>0</v>
      </c>
      <c r="L107" s="267">
        <f>'data''11'!C104</f>
        <v>6088.8683208335497</v>
      </c>
      <c r="M107" s="375">
        <f t="shared" si="22"/>
        <v>5562</v>
      </c>
      <c r="N107" s="276">
        <f>'data''11'!D104</f>
        <v>1000</v>
      </c>
      <c r="O107" s="277">
        <f>'data''11'!E104</f>
        <v>50</v>
      </c>
      <c r="P107" s="376">
        <f t="shared" si="23"/>
        <v>1050</v>
      </c>
      <c r="Q107" s="267">
        <f>IF('data''11'!G104&lt;data2011!Z107, 'data''11'!G104, 'data''11'!G104-data2011!Z107)</f>
        <v>5562</v>
      </c>
      <c r="R107" s="281"/>
      <c r="S107" s="281"/>
      <c r="T107" s="82" t="str">
        <f>+'data''11'!H104</f>
        <v>Y</v>
      </c>
      <c r="U107" s="187" t="s">
        <v>54</v>
      </c>
      <c r="V107" s="82"/>
      <c r="W107" s="83" t="str">
        <f t="shared" si="24"/>
        <v/>
      </c>
      <c r="X107" s="84" t="str">
        <f t="shared" si="25"/>
        <v/>
      </c>
      <c r="Y107" s="77">
        <f t="shared" si="26"/>
        <v>5562</v>
      </c>
      <c r="Z107" s="85">
        <v>0</v>
      </c>
      <c r="AA107" s="85">
        <v>0</v>
      </c>
      <c r="AC107" s="35" t="str">
        <f t="shared" si="27"/>
        <v/>
      </c>
    </row>
    <row r="108" spans="1:29">
      <c r="B108" s="266">
        <v>40644</v>
      </c>
      <c r="C108" s="374">
        <f>+'data''11'!B105</f>
        <v>0</v>
      </c>
      <c r="D108" s="268">
        <f t="shared" si="14"/>
        <v>0</v>
      </c>
      <c r="E108" s="269">
        <f t="shared" si="15"/>
        <v>0</v>
      </c>
      <c r="F108" s="270">
        <f t="shared" si="16"/>
        <v>0</v>
      </c>
      <c r="G108" s="271">
        <f t="shared" si="17"/>
        <v>1000</v>
      </c>
      <c r="H108" s="268">
        <f t="shared" si="18"/>
        <v>1000</v>
      </c>
      <c r="I108" s="272">
        <f t="shared" si="19"/>
        <v>5150.8990217412174</v>
      </c>
      <c r="J108" s="273">
        <f t="shared" si="20"/>
        <v>0</v>
      </c>
      <c r="K108" s="274">
        <f t="shared" si="21"/>
        <v>0</v>
      </c>
      <c r="L108" s="267">
        <f>'data''11'!C105</f>
        <v>6150.8990217412174</v>
      </c>
      <c r="M108" s="275">
        <f t="shared" si="22"/>
        <v>4736</v>
      </c>
      <c r="N108" s="276">
        <f>'data''11'!D105</f>
        <v>1000</v>
      </c>
      <c r="O108" s="277">
        <f>'data''11'!E105</f>
        <v>50</v>
      </c>
      <c r="P108" s="278">
        <f t="shared" si="23"/>
        <v>1050</v>
      </c>
      <c r="Q108" s="267">
        <f>IF('data''11'!G105&lt;data2011!Z108, 'data''11'!G105, 'data''11'!G105-data2011!Z108)</f>
        <v>4736</v>
      </c>
      <c r="R108" s="279"/>
      <c r="S108" s="279"/>
      <c r="T108" s="77" t="str">
        <f>+'data''11'!H105</f>
        <v>Y</v>
      </c>
      <c r="U108" s="187" t="s">
        <v>54</v>
      </c>
      <c r="V108" s="77"/>
      <c r="W108" s="78" t="str">
        <f t="shared" si="24"/>
        <v/>
      </c>
      <c r="X108" s="79" t="str">
        <f t="shared" si="25"/>
        <v/>
      </c>
      <c r="Y108" s="77">
        <f t="shared" si="26"/>
        <v>4736</v>
      </c>
      <c r="Z108" s="5">
        <v>0</v>
      </c>
      <c r="AA108" s="5">
        <v>0</v>
      </c>
      <c r="AC108" s="35" t="str">
        <f t="shared" si="27"/>
        <v/>
      </c>
    </row>
    <row r="109" spans="1:29" s="85" customFormat="1">
      <c r="A109" s="280"/>
      <c r="B109" s="373">
        <v>40645</v>
      </c>
      <c r="C109" s="374">
        <f>+'data''11'!B106</f>
        <v>0</v>
      </c>
      <c r="D109" s="268">
        <f t="shared" si="14"/>
        <v>0</v>
      </c>
      <c r="E109" s="269">
        <f t="shared" si="15"/>
        <v>0</v>
      </c>
      <c r="F109" s="270">
        <f t="shared" si="16"/>
        <v>0</v>
      </c>
      <c r="G109" s="271">
        <f t="shared" si="17"/>
        <v>1000</v>
      </c>
      <c r="H109" s="268">
        <f t="shared" si="18"/>
        <v>1000</v>
      </c>
      <c r="I109" s="272">
        <f t="shared" si="19"/>
        <v>5104.1650079233441</v>
      </c>
      <c r="J109" s="272">
        <f t="shared" si="20"/>
        <v>0</v>
      </c>
      <c r="K109" s="271">
        <f t="shared" si="21"/>
        <v>0</v>
      </c>
      <c r="L109" s="267">
        <f>'data''11'!C106</f>
        <v>6104.1650079233441</v>
      </c>
      <c r="M109" s="375">
        <f t="shared" si="22"/>
        <v>4461</v>
      </c>
      <c r="N109" s="276">
        <f>'data''11'!D106</f>
        <v>1000</v>
      </c>
      <c r="O109" s="277">
        <f>'data''11'!E106</f>
        <v>50</v>
      </c>
      <c r="P109" s="376">
        <f t="shared" si="23"/>
        <v>1050</v>
      </c>
      <c r="Q109" s="267">
        <f>IF('data''11'!G106&lt;data2011!Z109, 'data''11'!G106, 'data''11'!G106-data2011!Z109)</f>
        <v>4461</v>
      </c>
      <c r="R109" s="281"/>
      <c r="S109" s="281"/>
      <c r="T109" s="82" t="str">
        <f>+'data''11'!H106</f>
        <v>Y</v>
      </c>
      <c r="U109" s="187" t="s">
        <v>54</v>
      </c>
      <c r="V109" s="82"/>
      <c r="W109" s="83" t="str">
        <f t="shared" si="24"/>
        <v/>
      </c>
      <c r="X109" s="84" t="str">
        <f t="shared" si="25"/>
        <v/>
      </c>
      <c r="Y109" s="77">
        <f t="shared" si="26"/>
        <v>4461</v>
      </c>
      <c r="Z109" s="85">
        <v>0</v>
      </c>
      <c r="AA109" s="85">
        <v>0</v>
      </c>
      <c r="AC109" s="35" t="str">
        <f t="shared" si="27"/>
        <v/>
      </c>
    </row>
    <row r="110" spans="1:29">
      <c r="B110" s="266">
        <v>40646</v>
      </c>
      <c r="C110" s="374">
        <f>+'data''11'!B107</f>
        <v>0</v>
      </c>
      <c r="D110" s="268">
        <f t="shared" si="14"/>
        <v>0</v>
      </c>
      <c r="E110" s="269">
        <f t="shared" si="15"/>
        <v>0</v>
      </c>
      <c r="F110" s="270">
        <f t="shared" si="16"/>
        <v>0</v>
      </c>
      <c r="G110" s="271">
        <f t="shared" si="17"/>
        <v>1000</v>
      </c>
      <c r="H110" s="268">
        <f t="shared" si="18"/>
        <v>1000</v>
      </c>
      <c r="I110" s="272">
        <f t="shared" si="19"/>
        <v>5105.4459583813978</v>
      </c>
      <c r="J110" s="273">
        <f t="shared" si="20"/>
        <v>0</v>
      </c>
      <c r="K110" s="274">
        <f t="shared" si="21"/>
        <v>0</v>
      </c>
      <c r="L110" s="267">
        <f>'data''11'!C107</f>
        <v>6105.4459583813978</v>
      </c>
      <c r="M110" s="275">
        <f t="shared" si="22"/>
        <v>4034</v>
      </c>
      <c r="N110" s="276">
        <f>'data''11'!D107</f>
        <v>1000</v>
      </c>
      <c r="O110" s="277">
        <f>'data''11'!E107</f>
        <v>50</v>
      </c>
      <c r="P110" s="278">
        <f t="shared" si="23"/>
        <v>1050</v>
      </c>
      <c r="Q110" s="267">
        <f>IF('data''11'!G107&lt;data2011!Z110, 'data''11'!G107, 'data''11'!G107-data2011!Z110)</f>
        <v>4034</v>
      </c>
      <c r="R110" s="279"/>
      <c r="S110" s="279"/>
      <c r="T110" s="77" t="str">
        <f>+'data''11'!H107</f>
        <v>Y</v>
      </c>
      <c r="U110" s="187" t="s">
        <v>54</v>
      </c>
      <c r="V110" s="77"/>
      <c r="W110" s="78" t="str">
        <f t="shared" si="24"/>
        <v/>
      </c>
      <c r="X110" s="79" t="str">
        <f t="shared" si="25"/>
        <v/>
      </c>
      <c r="Y110" s="77">
        <f t="shared" si="26"/>
        <v>4034</v>
      </c>
      <c r="Z110" s="5">
        <v>0</v>
      </c>
      <c r="AA110" s="5">
        <v>0</v>
      </c>
      <c r="AC110" s="35" t="str">
        <f t="shared" si="27"/>
        <v/>
      </c>
    </row>
    <row r="111" spans="1:29">
      <c r="B111" s="266">
        <v>40647</v>
      </c>
      <c r="C111" s="374">
        <f>+'data''11'!B108</f>
        <v>0</v>
      </c>
      <c r="D111" s="268">
        <f t="shared" si="14"/>
        <v>0</v>
      </c>
      <c r="E111" s="269">
        <f t="shared" si="15"/>
        <v>0</v>
      </c>
      <c r="F111" s="270">
        <f t="shared" si="16"/>
        <v>0</v>
      </c>
      <c r="G111" s="271">
        <f t="shared" si="17"/>
        <v>1000</v>
      </c>
      <c r="H111" s="268">
        <f t="shared" si="18"/>
        <v>1000</v>
      </c>
      <c r="I111" s="272">
        <f t="shared" si="19"/>
        <v>5104.5806644549275</v>
      </c>
      <c r="J111" s="273">
        <f t="shared" si="20"/>
        <v>0</v>
      </c>
      <c r="K111" s="274">
        <f t="shared" si="21"/>
        <v>0</v>
      </c>
      <c r="L111" s="267">
        <f>'data''11'!C108</f>
        <v>6104.5806644549275</v>
      </c>
      <c r="M111" s="275">
        <f t="shared" si="22"/>
        <v>4807</v>
      </c>
      <c r="N111" s="276">
        <f>'data''11'!D108</f>
        <v>1000</v>
      </c>
      <c r="O111" s="277">
        <f>'data''11'!E108</f>
        <v>50</v>
      </c>
      <c r="P111" s="278">
        <f t="shared" si="23"/>
        <v>1050</v>
      </c>
      <c r="Q111" s="267">
        <f>IF('data''11'!G108&lt;data2011!Z111, 'data''11'!G108, 'data''11'!G108-data2011!Z111)</f>
        <v>4807</v>
      </c>
      <c r="R111" s="279"/>
      <c r="S111" s="279"/>
      <c r="T111" s="77" t="str">
        <f>+'data''11'!H108</f>
        <v>Y</v>
      </c>
      <c r="U111" s="187" t="s">
        <v>54</v>
      </c>
      <c r="V111" s="77"/>
      <c r="W111" s="78" t="str">
        <f t="shared" si="24"/>
        <v/>
      </c>
      <c r="X111" s="79" t="str">
        <f t="shared" si="25"/>
        <v/>
      </c>
      <c r="Y111" s="77">
        <f t="shared" si="26"/>
        <v>4807</v>
      </c>
      <c r="Z111" s="5">
        <v>0</v>
      </c>
      <c r="AA111" s="5">
        <v>0</v>
      </c>
      <c r="AC111" s="35" t="str">
        <f t="shared" si="27"/>
        <v/>
      </c>
    </row>
    <row r="112" spans="1:29">
      <c r="B112" s="266">
        <v>40648</v>
      </c>
      <c r="C112" s="374">
        <f>+'data''11'!B109</f>
        <v>0</v>
      </c>
      <c r="D112" s="268">
        <f t="shared" si="14"/>
        <v>0</v>
      </c>
      <c r="E112" s="269">
        <f t="shared" si="15"/>
        <v>0</v>
      </c>
      <c r="F112" s="270">
        <f t="shared" si="16"/>
        <v>0</v>
      </c>
      <c r="G112" s="271">
        <f t="shared" si="17"/>
        <v>1000</v>
      </c>
      <c r="H112" s="268">
        <f t="shared" si="18"/>
        <v>1000</v>
      </c>
      <c r="I112" s="272">
        <f t="shared" si="19"/>
        <v>5098.9340230970165</v>
      </c>
      <c r="J112" s="273">
        <f t="shared" si="20"/>
        <v>0</v>
      </c>
      <c r="K112" s="274">
        <f t="shared" si="21"/>
        <v>0</v>
      </c>
      <c r="L112" s="267">
        <f>'data''11'!C109</f>
        <v>6098.9340230970165</v>
      </c>
      <c r="M112" s="275">
        <f t="shared" si="22"/>
        <v>3695</v>
      </c>
      <c r="N112" s="276">
        <f>'data''11'!D109</f>
        <v>1000</v>
      </c>
      <c r="O112" s="277">
        <f>'data''11'!E109</f>
        <v>50</v>
      </c>
      <c r="P112" s="278">
        <f t="shared" si="23"/>
        <v>1050</v>
      </c>
      <c r="Q112" s="267">
        <f>IF('data''11'!G109&lt;data2011!Z112, 'data''11'!G109, 'data''11'!G109-data2011!Z112)</f>
        <v>3695</v>
      </c>
      <c r="R112" s="279"/>
      <c r="S112" s="279"/>
      <c r="T112" s="77" t="str">
        <f>+'data''11'!H109</f>
        <v>Y</v>
      </c>
      <c r="U112" s="187" t="s">
        <v>54</v>
      </c>
      <c r="V112" s="77"/>
      <c r="W112" s="78" t="str">
        <f t="shared" si="24"/>
        <v/>
      </c>
      <c r="X112" s="79" t="str">
        <f t="shared" si="25"/>
        <v/>
      </c>
      <c r="Y112" s="77">
        <f t="shared" si="26"/>
        <v>3695</v>
      </c>
      <c r="Z112" s="5">
        <v>0</v>
      </c>
      <c r="AA112" s="5">
        <v>0</v>
      </c>
      <c r="AC112" s="35" t="str">
        <f t="shared" si="27"/>
        <v/>
      </c>
    </row>
    <row r="113" spans="1:29">
      <c r="B113" s="266">
        <v>40649</v>
      </c>
      <c r="C113" s="374">
        <f>+'data''11'!B110</f>
        <v>0</v>
      </c>
      <c r="D113" s="268">
        <f t="shared" si="14"/>
        <v>0</v>
      </c>
      <c r="E113" s="269">
        <f t="shared" si="15"/>
        <v>0</v>
      </c>
      <c r="F113" s="270">
        <f t="shared" si="16"/>
        <v>0</v>
      </c>
      <c r="G113" s="271">
        <f t="shared" si="17"/>
        <v>1000</v>
      </c>
      <c r="H113" s="268">
        <f t="shared" si="18"/>
        <v>1000</v>
      </c>
      <c r="I113" s="272">
        <f t="shared" si="19"/>
        <v>5101.7733669899035</v>
      </c>
      <c r="J113" s="273">
        <f t="shared" si="20"/>
        <v>0</v>
      </c>
      <c r="K113" s="274">
        <f t="shared" si="21"/>
        <v>0</v>
      </c>
      <c r="L113" s="267">
        <f>'data''11'!C110</f>
        <v>6101.7733669899035</v>
      </c>
      <c r="M113" s="275">
        <f t="shared" si="22"/>
        <v>3331</v>
      </c>
      <c r="N113" s="276">
        <f>'data''11'!D110</f>
        <v>1000</v>
      </c>
      <c r="O113" s="277">
        <f>'data''11'!E110</f>
        <v>50</v>
      </c>
      <c r="P113" s="278">
        <f t="shared" si="23"/>
        <v>1050</v>
      </c>
      <c r="Q113" s="267">
        <f>IF('data''11'!G110&lt;data2011!Z113, 'data''11'!G110, 'data''11'!G110-data2011!Z113)</f>
        <v>3331</v>
      </c>
      <c r="R113" s="279"/>
      <c r="S113" s="279"/>
      <c r="T113" s="77" t="str">
        <f>+'data''11'!H110</f>
        <v>Y</v>
      </c>
      <c r="U113" s="187" t="s">
        <v>54</v>
      </c>
      <c r="V113" s="77"/>
      <c r="W113" s="78" t="str">
        <f t="shared" si="24"/>
        <v/>
      </c>
      <c r="X113" s="79" t="str">
        <f t="shared" si="25"/>
        <v/>
      </c>
      <c r="Y113" s="77">
        <f t="shared" si="26"/>
        <v>3331</v>
      </c>
      <c r="Z113" s="5">
        <v>0</v>
      </c>
      <c r="AA113" s="5">
        <v>0</v>
      </c>
      <c r="AC113" s="35" t="str">
        <f t="shared" si="27"/>
        <v/>
      </c>
    </row>
    <row r="114" spans="1:29" s="85" customFormat="1">
      <c r="A114" s="280"/>
      <c r="B114" s="373">
        <v>40650</v>
      </c>
      <c r="C114" s="374">
        <f>+'data''11'!B111</f>
        <v>0</v>
      </c>
      <c r="D114" s="268">
        <f t="shared" si="14"/>
        <v>0</v>
      </c>
      <c r="E114" s="269">
        <f t="shared" si="15"/>
        <v>0</v>
      </c>
      <c r="F114" s="270">
        <f t="shared" si="16"/>
        <v>0</v>
      </c>
      <c r="G114" s="271">
        <f t="shared" si="17"/>
        <v>1000</v>
      </c>
      <c r="H114" s="268">
        <f t="shared" si="18"/>
        <v>1000</v>
      </c>
      <c r="I114" s="272">
        <f t="shared" si="19"/>
        <v>5104.7405129791869</v>
      </c>
      <c r="J114" s="272">
        <f t="shared" si="20"/>
        <v>0</v>
      </c>
      <c r="K114" s="271">
        <f t="shared" si="21"/>
        <v>0</v>
      </c>
      <c r="L114" s="267">
        <f>'data''11'!C111</f>
        <v>6104.7405129791869</v>
      </c>
      <c r="M114" s="375">
        <f t="shared" si="22"/>
        <v>3331</v>
      </c>
      <c r="N114" s="276">
        <f>'data''11'!D111</f>
        <v>1000</v>
      </c>
      <c r="O114" s="277">
        <f>'data''11'!E111</f>
        <v>50</v>
      </c>
      <c r="P114" s="376">
        <f t="shared" si="23"/>
        <v>1050</v>
      </c>
      <c r="Q114" s="267">
        <f>IF('data''11'!G111&lt;data2011!Z114, 'data''11'!G111, 'data''11'!G111-data2011!Z114)</f>
        <v>3331</v>
      </c>
      <c r="R114" s="281"/>
      <c r="S114" s="281"/>
      <c r="T114" s="82" t="str">
        <f>+'data''11'!H111</f>
        <v>Y</v>
      </c>
      <c r="U114" s="187" t="s">
        <v>54</v>
      </c>
      <c r="V114" s="82"/>
      <c r="W114" s="83" t="str">
        <f t="shared" si="24"/>
        <v/>
      </c>
      <c r="X114" s="84" t="str">
        <f t="shared" si="25"/>
        <v/>
      </c>
      <c r="Y114" s="77">
        <f t="shared" si="26"/>
        <v>3331</v>
      </c>
      <c r="Z114" s="85">
        <v>0</v>
      </c>
      <c r="AA114" s="85">
        <v>0</v>
      </c>
      <c r="AC114" s="35" t="str">
        <f t="shared" si="27"/>
        <v/>
      </c>
    </row>
    <row r="115" spans="1:29">
      <c r="B115" s="266">
        <v>40651</v>
      </c>
      <c r="C115" s="374">
        <f>+'data''11'!B112</f>
        <v>0</v>
      </c>
      <c r="D115" s="268">
        <f t="shared" si="14"/>
        <v>0</v>
      </c>
      <c r="E115" s="269">
        <f t="shared" si="15"/>
        <v>0</v>
      </c>
      <c r="F115" s="270">
        <f t="shared" si="16"/>
        <v>0</v>
      </c>
      <c r="G115" s="271">
        <f t="shared" si="17"/>
        <v>1000</v>
      </c>
      <c r="H115" s="268">
        <f t="shared" si="18"/>
        <v>1000</v>
      </c>
      <c r="I115" s="272">
        <f t="shared" si="19"/>
        <v>5104.6766382977066</v>
      </c>
      <c r="J115" s="273">
        <f t="shared" si="20"/>
        <v>0</v>
      </c>
      <c r="K115" s="274">
        <f t="shared" si="21"/>
        <v>0</v>
      </c>
      <c r="L115" s="267">
        <f>'data''11'!C112</f>
        <v>6104.6766382977066</v>
      </c>
      <c r="M115" s="275">
        <f t="shared" si="22"/>
        <v>3331</v>
      </c>
      <c r="N115" s="276">
        <f>'data''11'!D112</f>
        <v>1000</v>
      </c>
      <c r="O115" s="277">
        <f>'data''11'!E112</f>
        <v>50</v>
      </c>
      <c r="P115" s="278">
        <f t="shared" si="23"/>
        <v>1050</v>
      </c>
      <c r="Q115" s="267">
        <f>IF('data''11'!G112&lt;data2011!Z115, 'data''11'!G112, 'data''11'!G112-data2011!Z115)</f>
        <v>3331</v>
      </c>
      <c r="R115" s="279"/>
      <c r="S115" s="279"/>
      <c r="T115" s="77" t="str">
        <f>+'data''11'!H112</f>
        <v>Y</v>
      </c>
      <c r="U115" s="187" t="s">
        <v>54</v>
      </c>
      <c r="V115" s="77"/>
      <c r="W115" s="78" t="str">
        <f t="shared" si="24"/>
        <v/>
      </c>
      <c r="X115" s="79" t="str">
        <f t="shared" si="25"/>
        <v/>
      </c>
      <c r="Y115" s="77">
        <f t="shared" si="26"/>
        <v>3331</v>
      </c>
      <c r="Z115" s="5">
        <v>0</v>
      </c>
      <c r="AA115" s="5">
        <v>0</v>
      </c>
      <c r="AC115" s="35" t="str">
        <f t="shared" si="27"/>
        <v/>
      </c>
    </row>
    <row r="116" spans="1:29">
      <c r="B116" s="266">
        <v>40652</v>
      </c>
      <c r="C116" s="374">
        <f>+'data''11'!B113</f>
        <v>0</v>
      </c>
      <c r="D116" s="268">
        <f t="shared" si="14"/>
        <v>0</v>
      </c>
      <c r="E116" s="269">
        <f t="shared" si="15"/>
        <v>0</v>
      </c>
      <c r="F116" s="270">
        <f t="shared" si="16"/>
        <v>0</v>
      </c>
      <c r="G116" s="271">
        <f t="shared" si="17"/>
        <v>1000</v>
      </c>
      <c r="H116" s="268">
        <f t="shared" si="18"/>
        <v>1000</v>
      </c>
      <c r="I116" s="272">
        <f t="shared" si="19"/>
        <v>5103.2350813600742</v>
      </c>
      <c r="J116" s="273">
        <f t="shared" si="20"/>
        <v>0</v>
      </c>
      <c r="K116" s="274">
        <f t="shared" si="21"/>
        <v>0</v>
      </c>
      <c r="L116" s="267">
        <f>'data''11'!C113</f>
        <v>6103.2350813600742</v>
      </c>
      <c r="M116" s="275">
        <f t="shared" si="22"/>
        <v>3331</v>
      </c>
      <c r="N116" s="276">
        <f>'data''11'!D113</f>
        <v>1000</v>
      </c>
      <c r="O116" s="277">
        <f>'data''11'!E113</f>
        <v>50</v>
      </c>
      <c r="P116" s="278">
        <f t="shared" si="23"/>
        <v>1050</v>
      </c>
      <c r="Q116" s="267">
        <f>IF('data''11'!G113&lt;data2011!Z116, 'data''11'!G113, 'data''11'!G113-data2011!Z116)</f>
        <v>3331</v>
      </c>
      <c r="R116" s="279"/>
      <c r="S116" s="279"/>
      <c r="T116" s="77" t="str">
        <f>+'data''11'!H113</f>
        <v>Y</v>
      </c>
      <c r="U116" s="187" t="s">
        <v>54</v>
      </c>
      <c r="V116" s="77"/>
      <c r="W116" s="78" t="str">
        <f t="shared" si="24"/>
        <v/>
      </c>
      <c r="X116" s="79" t="str">
        <f t="shared" si="25"/>
        <v/>
      </c>
      <c r="Y116" s="77">
        <f t="shared" si="26"/>
        <v>3331</v>
      </c>
      <c r="Z116" s="5">
        <v>0</v>
      </c>
      <c r="AA116" s="5">
        <v>0</v>
      </c>
      <c r="AC116" s="35" t="str">
        <f t="shared" si="27"/>
        <v/>
      </c>
    </row>
    <row r="117" spans="1:29">
      <c r="B117" s="266">
        <v>40653</v>
      </c>
      <c r="C117" s="374">
        <f>+'data''11'!B114</f>
        <v>0</v>
      </c>
      <c r="D117" s="268">
        <f t="shared" si="14"/>
        <v>0</v>
      </c>
      <c r="E117" s="269">
        <f t="shared" si="15"/>
        <v>0</v>
      </c>
      <c r="F117" s="270">
        <f t="shared" si="16"/>
        <v>0</v>
      </c>
      <c r="G117" s="271">
        <f t="shared" si="17"/>
        <v>1000</v>
      </c>
      <c r="H117" s="268">
        <f t="shared" si="18"/>
        <v>1000</v>
      </c>
      <c r="I117" s="272">
        <f t="shared" si="19"/>
        <v>5104.3091286719937</v>
      </c>
      <c r="J117" s="273">
        <f t="shared" si="20"/>
        <v>0</v>
      </c>
      <c r="K117" s="274">
        <f t="shared" si="21"/>
        <v>0</v>
      </c>
      <c r="L117" s="267">
        <f>'data''11'!C114</f>
        <v>6104.3091286719937</v>
      </c>
      <c r="M117" s="275">
        <f t="shared" si="22"/>
        <v>3331</v>
      </c>
      <c r="N117" s="276">
        <f>'data''11'!D114</f>
        <v>1000</v>
      </c>
      <c r="O117" s="277">
        <f>'data''11'!E114</f>
        <v>50</v>
      </c>
      <c r="P117" s="278">
        <f t="shared" si="23"/>
        <v>1050</v>
      </c>
      <c r="Q117" s="267">
        <f>IF('data''11'!G114&lt;data2011!Z117, 'data''11'!G114, 'data''11'!G114-data2011!Z117)</f>
        <v>3331</v>
      </c>
      <c r="R117" s="279"/>
      <c r="S117" s="279"/>
      <c r="T117" s="77" t="str">
        <f>+'data''11'!H114</f>
        <v>Y</v>
      </c>
      <c r="U117" s="187" t="s">
        <v>54</v>
      </c>
      <c r="V117" s="77"/>
      <c r="W117" s="78" t="str">
        <f t="shared" si="24"/>
        <v/>
      </c>
      <c r="X117" s="79" t="str">
        <f t="shared" si="25"/>
        <v/>
      </c>
      <c r="Y117" s="77">
        <f t="shared" si="26"/>
        <v>3331</v>
      </c>
      <c r="Z117" s="5">
        <v>0</v>
      </c>
      <c r="AA117" s="5">
        <v>0</v>
      </c>
      <c r="AC117" s="35" t="str">
        <f t="shared" si="27"/>
        <v/>
      </c>
    </row>
    <row r="118" spans="1:29">
      <c r="B118" s="266">
        <v>40654</v>
      </c>
      <c r="C118" s="374">
        <f>+'data''11'!B115</f>
        <v>61.508740000000003</v>
      </c>
      <c r="D118" s="268">
        <f t="shared" si="14"/>
        <v>0</v>
      </c>
      <c r="E118" s="269">
        <f t="shared" si="15"/>
        <v>0</v>
      </c>
      <c r="F118" s="270">
        <f t="shared" si="16"/>
        <v>0</v>
      </c>
      <c r="G118" s="271">
        <f t="shared" si="17"/>
        <v>1000</v>
      </c>
      <c r="H118" s="268">
        <f t="shared" si="18"/>
        <v>1000</v>
      </c>
      <c r="I118" s="272">
        <f t="shared" si="19"/>
        <v>6309.5247453272605</v>
      </c>
      <c r="J118" s="273">
        <f t="shared" si="20"/>
        <v>0</v>
      </c>
      <c r="K118" s="274">
        <f t="shared" si="21"/>
        <v>0</v>
      </c>
      <c r="L118" s="267">
        <f>'data''11'!C115</f>
        <v>7309.5247453272605</v>
      </c>
      <c r="M118" s="275">
        <f t="shared" si="22"/>
        <v>3331</v>
      </c>
      <c r="N118" s="276">
        <f>'data''11'!D115</f>
        <v>1000</v>
      </c>
      <c r="O118" s="277">
        <f>'data''11'!E115</f>
        <v>50</v>
      </c>
      <c r="P118" s="278">
        <f t="shared" si="23"/>
        <v>1050</v>
      </c>
      <c r="Q118" s="267">
        <f>IF('data''11'!G115&lt;data2011!Z118, 'data''11'!G115, 'data''11'!G115-data2011!Z118)</f>
        <v>3331</v>
      </c>
      <c r="R118" s="279"/>
      <c r="S118" s="279"/>
      <c r="T118" s="77" t="str">
        <f>+'data''11'!H115</f>
        <v>Y</v>
      </c>
      <c r="U118" s="187" t="s">
        <v>54</v>
      </c>
      <c r="V118" s="77"/>
      <c r="W118" s="78" t="str">
        <f t="shared" si="24"/>
        <v/>
      </c>
      <c r="X118" s="79" t="str">
        <f t="shared" si="25"/>
        <v/>
      </c>
      <c r="Y118" s="77">
        <f t="shared" si="26"/>
        <v>3331</v>
      </c>
      <c r="Z118" s="5">
        <v>0</v>
      </c>
      <c r="AA118" s="5">
        <v>0</v>
      </c>
      <c r="AC118" s="35" t="str">
        <f t="shared" si="27"/>
        <v/>
      </c>
    </row>
    <row r="119" spans="1:29">
      <c r="B119" s="266">
        <v>40655</v>
      </c>
      <c r="C119" s="374">
        <f>+'data''11'!B116</f>
        <v>108.39655</v>
      </c>
      <c r="D119" s="268">
        <f t="shared" si="14"/>
        <v>0</v>
      </c>
      <c r="E119" s="269">
        <f t="shared" si="15"/>
        <v>0</v>
      </c>
      <c r="F119" s="270">
        <f t="shared" si="16"/>
        <v>0</v>
      </c>
      <c r="G119" s="271">
        <f t="shared" si="17"/>
        <v>1000</v>
      </c>
      <c r="H119" s="268">
        <f t="shared" si="18"/>
        <v>1000</v>
      </c>
      <c r="I119" s="272">
        <f t="shared" si="19"/>
        <v>7776.2938772263351</v>
      </c>
      <c r="J119" s="273">
        <f t="shared" si="20"/>
        <v>0</v>
      </c>
      <c r="K119" s="274">
        <f t="shared" si="21"/>
        <v>0</v>
      </c>
      <c r="L119" s="267">
        <f>'data''11'!C116</f>
        <v>8776.2938772263351</v>
      </c>
      <c r="M119" s="275">
        <f t="shared" si="22"/>
        <v>4809</v>
      </c>
      <c r="N119" s="276">
        <f>'data''11'!D116</f>
        <v>1000</v>
      </c>
      <c r="O119" s="277">
        <f>'data''11'!E116</f>
        <v>50</v>
      </c>
      <c r="P119" s="278">
        <f t="shared" si="23"/>
        <v>1050</v>
      </c>
      <c r="Q119" s="267">
        <f>IF('data''11'!G116&lt;data2011!Z119, 'data''11'!G116, 'data''11'!G116-data2011!Z119)</f>
        <v>4809</v>
      </c>
      <c r="R119" s="279"/>
      <c r="S119" s="279"/>
      <c r="T119" s="77" t="str">
        <f>+'data''11'!H116</f>
        <v>Y</v>
      </c>
      <c r="U119" s="187" t="s">
        <v>54</v>
      </c>
      <c r="V119" s="77"/>
      <c r="W119" s="78" t="str">
        <f t="shared" si="24"/>
        <v/>
      </c>
      <c r="X119" s="79" t="str">
        <f t="shared" si="25"/>
        <v/>
      </c>
      <c r="Y119" s="77">
        <f t="shared" si="26"/>
        <v>4809</v>
      </c>
      <c r="Z119" s="5">
        <v>0</v>
      </c>
      <c r="AA119" s="5">
        <v>0</v>
      </c>
      <c r="AC119" s="35" t="str">
        <f t="shared" si="27"/>
        <v/>
      </c>
    </row>
    <row r="120" spans="1:29">
      <c r="B120" s="266">
        <v>40656</v>
      </c>
      <c r="C120" s="374">
        <f>+'data''11'!B117</f>
        <v>162.84691000000001</v>
      </c>
      <c r="D120" s="268">
        <f t="shared" si="14"/>
        <v>0</v>
      </c>
      <c r="E120" s="269">
        <f t="shared" si="15"/>
        <v>0</v>
      </c>
      <c r="F120" s="270">
        <f t="shared" si="16"/>
        <v>0</v>
      </c>
      <c r="G120" s="271">
        <f t="shared" si="17"/>
        <v>1000</v>
      </c>
      <c r="H120" s="268">
        <f t="shared" si="18"/>
        <v>1000</v>
      </c>
      <c r="I120" s="272">
        <f t="shared" si="19"/>
        <v>8647.1565876547102</v>
      </c>
      <c r="J120" s="273">
        <f t="shared" si="20"/>
        <v>0</v>
      </c>
      <c r="K120" s="274">
        <f t="shared" si="21"/>
        <v>0</v>
      </c>
      <c r="L120" s="267">
        <f>'data''11'!C117</f>
        <v>9647.1565876547102</v>
      </c>
      <c r="M120" s="275">
        <f t="shared" si="22"/>
        <v>6312</v>
      </c>
      <c r="N120" s="276">
        <f>'data''11'!D117</f>
        <v>1000</v>
      </c>
      <c r="O120" s="277">
        <f>'data''11'!E117</f>
        <v>50</v>
      </c>
      <c r="P120" s="278">
        <f t="shared" si="23"/>
        <v>1050</v>
      </c>
      <c r="Q120" s="267">
        <f>IF('data''11'!G117&lt;data2011!Z120, 'data''11'!G117, 'data''11'!G117-data2011!Z120)</f>
        <v>6312</v>
      </c>
      <c r="R120" s="279"/>
      <c r="S120" s="279"/>
      <c r="T120" s="77" t="str">
        <f>+'data''11'!H117</f>
        <v>Y</v>
      </c>
      <c r="U120" s="187" t="s">
        <v>54</v>
      </c>
      <c r="V120" s="77"/>
      <c r="W120" s="78" t="str">
        <f t="shared" si="24"/>
        <v/>
      </c>
      <c r="X120" s="79" t="str">
        <f t="shared" si="25"/>
        <v/>
      </c>
      <c r="Y120" s="77">
        <f t="shared" si="26"/>
        <v>6312</v>
      </c>
      <c r="Z120" s="5">
        <v>0</v>
      </c>
      <c r="AA120" s="5">
        <v>0</v>
      </c>
      <c r="AC120" s="35" t="str">
        <f t="shared" si="27"/>
        <v/>
      </c>
    </row>
    <row r="121" spans="1:29">
      <c r="B121" s="266">
        <v>40657</v>
      </c>
      <c r="C121" s="374">
        <f>+'data''11'!B118</f>
        <v>186.03873000000002</v>
      </c>
      <c r="D121" s="268">
        <f t="shared" si="14"/>
        <v>0</v>
      </c>
      <c r="E121" s="269">
        <f t="shared" si="15"/>
        <v>0</v>
      </c>
      <c r="F121" s="270">
        <f t="shared" si="16"/>
        <v>0</v>
      </c>
      <c r="G121" s="271">
        <f t="shared" si="17"/>
        <v>1000</v>
      </c>
      <c r="H121" s="268">
        <f t="shared" si="18"/>
        <v>1000</v>
      </c>
      <c r="I121" s="272">
        <f t="shared" si="19"/>
        <v>9035.3117624458118</v>
      </c>
      <c r="J121" s="273">
        <f t="shared" si="20"/>
        <v>0</v>
      </c>
      <c r="K121" s="274">
        <f t="shared" si="21"/>
        <v>0</v>
      </c>
      <c r="L121" s="267">
        <f>'data''11'!C118</f>
        <v>10035.311762445812</v>
      </c>
      <c r="M121" s="275">
        <f t="shared" si="22"/>
        <v>6312</v>
      </c>
      <c r="N121" s="276">
        <f>'data''11'!D118</f>
        <v>1000</v>
      </c>
      <c r="O121" s="277">
        <f>'data''11'!E118</f>
        <v>50</v>
      </c>
      <c r="P121" s="278">
        <f t="shared" si="23"/>
        <v>1050</v>
      </c>
      <c r="Q121" s="267">
        <f>IF('data''11'!G118&lt;data2011!Z121, 'data''11'!G118, 'data''11'!G118-data2011!Z121)</f>
        <v>6312</v>
      </c>
      <c r="R121" s="279"/>
      <c r="S121" s="279"/>
      <c r="T121" s="77" t="str">
        <f>+'data''11'!H118</f>
        <v>Y</v>
      </c>
      <c r="U121" s="187" t="s">
        <v>54</v>
      </c>
      <c r="V121" s="77"/>
      <c r="W121" s="78" t="str">
        <f t="shared" si="24"/>
        <v/>
      </c>
      <c r="X121" s="79" t="str">
        <f t="shared" si="25"/>
        <v/>
      </c>
      <c r="Y121" s="77">
        <f t="shared" si="26"/>
        <v>6312</v>
      </c>
      <c r="Z121" s="5">
        <v>0</v>
      </c>
      <c r="AA121" s="5">
        <v>0</v>
      </c>
      <c r="AC121" s="35" t="str">
        <f t="shared" si="27"/>
        <v/>
      </c>
    </row>
    <row r="122" spans="1:29">
      <c r="B122" s="266">
        <v>40658</v>
      </c>
      <c r="C122" s="374">
        <f>+'data''11'!B119</f>
        <v>176.45949999999999</v>
      </c>
      <c r="D122" s="268">
        <f t="shared" si="14"/>
        <v>0</v>
      </c>
      <c r="E122" s="269">
        <f t="shared" si="15"/>
        <v>0</v>
      </c>
      <c r="F122" s="270">
        <f t="shared" si="16"/>
        <v>0</v>
      </c>
      <c r="G122" s="271">
        <f t="shared" si="17"/>
        <v>1000</v>
      </c>
      <c r="H122" s="268">
        <f t="shared" si="18"/>
        <v>1000</v>
      </c>
      <c r="I122" s="272">
        <f t="shared" si="19"/>
        <v>9033.7223067893119</v>
      </c>
      <c r="J122" s="273">
        <f t="shared" si="20"/>
        <v>0</v>
      </c>
      <c r="K122" s="274">
        <f t="shared" si="21"/>
        <v>0</v>
      </c>
      <c r="L122" s="267">
        <f>'data''11'!C119</f>
        <v>10033.722306789312</v>
      </c>
      <c r="M122" s="275">
        <f t="shared" si="22"/>
        <v>916</v>
      </c>
      <c r="N122" s="276">
        <f>'data''11'!D119</f>
        <v>1000</v>
      </c>
      <c r="O122" s="277">
        <f>'data''11'!E119</f>
        <v>50</v>
      </c>
      <c r="P122" s="278">
        <f t="shared" si="23"/>
        <v>1050</v>
      </c>
      <c r="Q122" s="267">
        <f>IF('data''11'!G119&lt;data2011!Z122, 'data''11'!G119, 'data''11'!G119-data2011!Z122)</f>
        <v>916</v>
      </c>
      <c r="R122" s="279"/>
      <c r="S122" s="279"/>
      <c r="T122" s="77" t="str">
        <f>+'data''11'!H119</f>
        <v>Y</v>
      </c>
      <c r="U122" s="187" t="s">
        <v>54</v>
      </c>
      <c r="V122" s="77"/>
      <c r="W122" s="78" t="str">
        <f t="shared" si="24"/>
        <v/>
      </c>
      <c r="X122" s="79" t="str">
        <f t="shared" si="25"/>
        <v/>
      </c>
      <c r="Y122" s="77">
        <f t="shared" si="26"/>
        <v>916</v>
      </c>
      <c r="Z122" s="5">
        <v>0</v>
      </c>
      <c r="AA122" s="5">
        <v>0</v>
      </c>
      <c r="AC122" s="35" t="str">
        <f t="shared" si="27"/>
        <v/>
      </c>
    </row>
    <row r="123" spans="1:29">
      <c r="B123" s="266">
        <v>40659</v>
      </c>
      <c r="C123" s="374">
        <f>+'data''11'!B120</f>
        <v>322.66880000000003</v>
      </c>
      <c r="D123" s="268">
        <f t="shared" si="14"/>
        <v>0</v>
      </c>
      <c r="E123" s="269">
        <f t="shared" si="15"/>
        <v>0</v>
      </c>
      <c r="F123" s="270">
        <f t="shared" si="16"/>
        <v>0</v>
      </c>
      <c r="G123" s="271">
        <f t="shared" si="17"/>
        <v>1000</v>
      </c>
      <c r="H123" s="268">
        <f t="shared" si="18"/>
        <v>1000</v>
      </c>
      <c r="I123" s="272">
        <f t="shared" si="19"/>
        <v>10189.618105096943</v>
      </c>
      <c r="J123" s="273">
        <f t="shared" si="20"/>
        <v>0</v>
      </c>
      <c r="K123" s="274">
        <f t="shared" si="21"/>
        <v>0</v>
      </c>
      <c r="L123" s="267">
        <f>'data''11'!C120</f>
        <v>11189.618105096943</v>
      </c>
      <c r="M123" s="275">
        <f t="shared" si="22"/>
        <v>447</v>
      </c>
      <c r="N123" s="276">
        <f>'data''11'!D120</f>
        <v>1000</v>
      </c>
      <c r="O123" s="277">
        <f>'data''11'!E120</f>
        <v>50</v>
      </c>
      <c r="P123" s="278">
        <f t="shared" si="23"/>
        <v>1050</v>
      </c>
      <c r="Q123" s="267">
        <f>IF('data''11'!G120&lt;data2011!Z123, 'data''11'!G120, 'data''11'!G120-data2011!Z123)</f>
        <v>447</v>
      </c>
      <c r="R123" s="279"/>
      <c r="S123" s="279"/>
      <c r="T123" s="77" t="str">
        <f>+'data''11'!H120</f>
        <v>Y</v>
      </c>
      <c r="U123" s="187" t="s">
        <v>54</v>
      </c>
      <c r="V123" s="77"/>
      <c r="W123" s="78" t="str">
        <f t="shared" si="24"/>
        <v/>
      </c>
      <c r="X123" s="79" t="str">
        <f t="shared" si="25"/>
        <v/>
      </c>
      <c r="Y123" s="77">
        <f t="shared" si="26"/>
        <v>447</v>
      </c>
      <c r="Z123" s="5">
        <v>0</v>
      </c>
      <c r="AA123" s="5">
        <v>0</v>
      </c>
      <c r="AC123" s="35" t="str">
        <f t="shared" si="27"/>
        <v/>
      </c>
    </row>
    <row r="124" spans="1:29">
      <c r="B124" s="266">
        <v>40660</v>
      </c>
      <c r="C124" s="374">
        <f>+'data''11'!B121</f>
        <v>524.33680000000004</v>
      </c>
      <c r="D124" s="268">
        <f t="shared" si="14"/>
        <v>0</v>
      </c>
      <c r="E124" s="269">
        <f t="shared" si="15"/>
        <v>0</v>
      </c>
      <c r="F124" s="270">
        <f t="shared" si="16"/>
        <v>0</v>
      </c>
      <c r="G124" s="271">
        <f t="shared" si="17"/>
        <v>1000</v>
      </c>
      <c r="H124" s="268">
        <f t="shared" si="18"/>
        <v>1000</v>
      </c>
      <c r="I124" s="272">
        <f t="shared" si="19"/>
        <v>11040.651428712332</v>
      </c>
      <c r="J124" s="273">
        <f t="shared" si="20"/>
        <v>0</v>
      </c>
      <c r="K124" s="274">
        <f t="shared" si="21"/>
        <v>0</v>
      </c>
      <c r="L124" s="267">
        <f>'data''11'!C121</f>
        <v>12040.651428712332</v>
      </c>
      <c r="M124" s="275">
        <f t="shared" si="22"/>
        <v>5769</v>
      </c>
      <c r="N124" s="276">
        <f>'data''11'!D121</f>
        <v>1000</v>
      </c>
      <c r="O124" s="277">
        <f>'data''11'!E121</f>
        <v>50</v>
      </c>
      <c r="P124" s="278">
        <f t="shared" si="23"/>
        <v>1050</v>
      </c>
      <c r="Q124" s="267">
        <f>IF('data''11'!G121&lt;data2011!Z124, 'data''11'!G121, 'data''11'!G121-data2011!Z124)</f>
        <v>5769</v>
      </c>
      <c r="R124" s="279"/>
      <c r="S124" s="279"/>
      <c r="T124" s="77" t="str">
        <f>+'data''11'!H121</f>
        <v>Y</v>
      </c>
      <c r="U124" s="187" t="s">
        <v>54</v>
      </c>
      <c r="V124" s="77"/>
      <c r="W124" s="78" t="str">
        <f t="shared" si="24"/>
        <v/>
      </c>
      <c r="X124" s="79" t="str">
        <f t="shared" si="25"/>
        <v/>
      </c>
      <c r="Y124" s="77">
        <f t="shared" si="26"/>
        <v>5769</v>
      </c>
      <c r="Z124" s="5">
        <v>0</v>
      </c>
      <c r="AA124" s="5">
        <v>0</v>
      </c>
      <c r="AC124" s="35" t="str">
        <f t="shared" si="27"/>
        <v/>
      </c>
    </row>
    <row r="125" spans="1:29" s="85" customFormat="1">
      <c r="A125" s="280"/>
      <c r="B125" s="373">
        <v>40661</v>
      </c>
      <c r="C125" s="374">
        <f>+'data''11'!B122</f>
        <v>670.54610000000002</v>
      </c>
      <c r="D125" s="268">
        <f t="shared" si="14"/>
        <v>0</v>
      </c>
      <c r="E125" s="269">
        <f t="shared" si="15"/>
        <v>0</v>
      </c>
      <c r="F125" s="270">
        <f t="shared" si="16"/>
        <v>0</v>
      </c>
      <c r="G125" s="271">
        <f t="shared" si="17"/>
        <v>1000</v>
      </c>
      <c r="H125" s="268">
        <f t="shared" si="18"/>
        <v>1000</v>
      </c>
      <c r="I125" s="272">
        <f t="shared" si="19"/>
        <v>11040.049137695445</v>
      </c>
      <c r="J125" s="272">
        <f t="shared" si="20"/>
        <v>0</v>
      </c>
      <c r="K125" s="271">
        <f t="shared" si="21"/>
        <v>0</v>
      </c>
      <c r="L125" s="267">
        <f>'data''11'!C122</f>
        <v>12040.049137695445</v>
      </c>
      <c r="M125" s="375">
        <f t="shared" si="22"/>
        <v>7001</v>
      </c>
      <c r="N125" s="276">
        <f>'data''11'!D122</f>
        <v>1000</v>
      </c>
      <c r="O125" s="277">
        <f>'data''11'!E122</f>
        <v>50</v>
      </c>
      <c r="P125" s="376">
        <f t="shared" si="23"/>
        <v>1050</v>
      </c>
      <c r="Q125" s="267">
        <f>IF('data''11'!G122&lt;data2011!Z125, 'data''11'!G122, 'data''11'!G122-data2011!Z125)</f>
        <v>7001</v>
      </c>
      <c r="R125" s="281"/>
      <c r="S125" s="281"/>
      <c r="T125" s="82" t="str">
        <f>+'data''11'!H122</f>
        <v>Y</v>
      </c>
      <c r="U125" s="187" t="s">
        <v>54</v>
      </c>
      <c r="V125" s="82"/>
      <c r="W125" s="83" t="str">
        <f t="shared" si="24"/>
        <v/>
      </c>
      <c r="X125" s="84" t="str">
        <f t="shared" si="25"/>
        <v/>
      </c>
      <c r="Y125" s="77">
        <f t="shared" si="26"/>
        <v>7001</v>
      </c>
      <c r="Z125" s="85">
        <v>0</v>
      </c>
      <c r="AA125" s="85">
        <v>0</v>
      </c>
      <c r="AC125" s="35" t="str">
        <f t="shared" si="27"/>
        <v/>
      </c>
    </row>
    <row r="126" spans="1:29">
      <c r="B126" s="266">
        <v>40662</v>
      </c>
      <c r="C126" s="374">
        <f>+'data''11'!B123</f>
        <v>852.55146999999999</v>
      </c>
      <c r="D126" s="268">
        <f t="shared" si="14"/>
        <v>0</v>
      </c>
      <c r="E126" s="269">
        <f t="shared" si="15"/>
        <v>0</v>
      </c>
      <c r="F126" s="270">
        <f t="shared" si="16"/>
        <v>0</v>
      </c>
      <c r="G126" s="271">
        <f t="shared" si="17"/>
        <v>1000</v>
      </c>
      <c r="H126" s="268">
        <f t="shared" si="18"/>
        <v>1000</v>
      </c>
      <c r="I126" s="272">
        <f t="shared" si="19"/>
        <v>11039.106751290845</v>
      </c>
      <c r="J126" s="273">
        <f t="shared" si="20"/>
        <v>0</v>
      </c>
      <c r="K126" s="274">
        <f t="shared" si="21"/>
        <v>0</v>
      </c>
      <c r="L126" s="267">
        <f>'data''11'!C123</f>
        <v>12039.106751290845</v>
      </c>
      <c r="M126" s="275">
        <f t="shared" si="22"/>
        <v>6604</v>
      </c>
      <c r="N126" s="276">
        <f>'data''11'!D123</f>
        <v>1000</v>
      </c>
      <c r="O126" s="277">
        <f>'data''11'!E123</f>
        <v>50</v>
      </c>
      <c r="P126" s="278">
        <f t="shared" si="23"/>
        <v>1050</v>
      </c>
      <c r="Q126" s="267">
        <f>IF('data''11'!G123&lt;data2011!Z126, 'data''11'!G123, 'data''11'!G123-data2011!Z126)</f>
        <v>6604</v>
      </c>
      <c r="R126" s="279"/>
      <c r="S126" s="279"/>
      <c r="T126" s="77" t="str">
        <f>+'data''11'!H123</f>
        <v>Y</v>
      </c>
      <c r="U126" s="187" t="s">
        <v>54</v>
      </c>
      <c r="V126" s="77"/>
      <c r="W126" s="78" t="str">
        <f t="shared" si="24"/>
        <v/>
      </c>
      <c r="X126" s="79" t="str">
        <f t="shared" si="25"/>
        <v/>
      </c>
      <c r="Y126" s="77">
        <f t="shared" si="26"/>
        <v>6604</v>
      </c>
      <c r="Z126" s="5">
        <v>0</v>
      </c>
      <c r="AA126" s="5">
        <v>0</v>
      </c>
      <c r="AC126" s="35" t="str">
        <f t="shared" si="27"/>
        <v/>
      </c>
    </row>
    <row r="127" spans="1:29">
      <c r="B127" s="266">
        <v>40663</v>
      </c>
      <c r="C127" s="374">
        <f>+'data''11'!B124</f>
        <v>1156.5659800000001</v>
      </c>
      <c r="D127" s="268">
        <f t="shared" si="14"/>
        <v>0</v>
      </c>
      <c r="E127" s="269">
        <f t="shared" si="15"/>
        <v>0</v>
      </c>
      <c r="F127" s="270">
        <f t="shared" si="16"/>
        <v>0</v>
      </c>
      <c r="G127" s="271">
        <f t="shared" si="17"/>
        <v>1000</v>
      </c>
      <c r="H127" s="268">
        <f t="shared" si="18"/>
        <v>1000</v>
      </c>
      <c r="I127" s="272">
        <f t="shared" si="19"/>
        <v>11040.187405446901</v>
      </c>
      <c r="J127" s="273">
        <f t="shared" si="20"/>
        <v>0</v>
      </c>
      <c r="K127" s="274">
        <f t="shared" si="21"/>
        <v>0</v>
      </c>
      <c r="L127" s="267">
        <f>'data''11'!C124</f>
        <v>12040.187405446901</v>
      </c>
      <c r="M127" s="275">
        <f t="shared" si="22"/>
        <v>4344</v>
      </c>
      <c r="N127" s="276">
        <f>'data''11'!D124</f>
        <v>1000</v>
      </c>
      <c r="O127" s="277">
        <f>'data''11'!E124</f>
        <v>50</v>
      </c>
      <c r="P127" s="278">
        <f t="shared" si="23"/>
        <v>1050</v>
      </c>
      <c r="Q127" s="267">
        <f>IF('data''11'!G124&lt;data2011!Z127, 'data''11'!G124, 'data''11'!G124-data2011!Z127)</f>
        <v>4344</v>
      </c>
      <c r="R127" s="279"/>
      <c r="S127" s="279"/>
      <c r="T127" s="77" t="str">
        <f>+'data''11'!H124</f>
        <v>Y</v>
      </c>
      <c r="U127" s="187" t="s">
        <v>54</v>
      </c>
      <c r="V127" s="77"/>
      <c r="W127" s="78" t="str">
        <f t="shared" si="24"/>
        <v/>
      </c>
      <c r="X127" s="79" t="str">
        <f t="shared" si="25"/>
        <v/>
      </c>
      <c r="Y127" s="77">
        <f t="shared" si="26"/>
        <v>4344</v>
      </c>
      <c r="Z127" s="5">
        <v>0</v>
      </c>
      <c r="AA127" s="5">
        <v>0</v>
      </c>
      <c r="AC127" s="35" t="str">
        <f t="shared" si="27"/>
        <v/>
      </c>
    </row>
    <row r="128" spans="1:29" s="85" customFormat="1">
      <c r="A128" s="280"/>
      <c r="B128" s="373">
        <v>40664</v>
      </c>
      <c r="C128" s="374">
        <f>+'data''11'!B125</f>
        <v>1319.91706</v>
      </c>
      <c r="D128" s="268">
        <f t="shared" si="14"/>
        <v>0</v>
      </c>
      <c r="E128" s="269">
        <f t="shared" si="15"/>
        <v>0</v>
      </c>
      <c r="F128" s="270">
        <f t="shared" si="16"/>
        <v>0</v>
      </c>
      <c r="G128" s="271">
        <f t="shared" si="17"/>
        <v>1000</v>
      </c>
      <c r="H128" s="268">
        <f t="shared" si="18"/>
        <v>1000</v>
      </c>
      <c r="I128" s="272">
        <f t="shared" si="19"/>
        <v>11039.259010922759</v>
      </c>
      <c r="J128" s="272">
        <f t="shared" si="20"/>
        <v>0</v>
      </c>
      <c r="K128" s="271">
        <f t="shared" si="21"/>
        <v>0</v>
      </c>
      <c r="L128" s="267">
        <f>'data''11'!C125</f>
        <v>12039.259010922759</v>
      </c>
      <c r="M128" s="375">
        <f t="shared" si="22"/>
        <v>3707</v>
      </c>
      <c r="N128" s="276">
        <f>'data''11'!D125</f>
        <v>1000</v>
      </c>
      <c r="O128" s="277">
        <f>'data''11'!E125</f>
        <v>50</v>
      </c>
      <c r="P128" s="376">
        <f t="shared" si="23"/>
        <v>1050</v>
      </c>
      <c r="Q128" s="267">
        <f>IF('data''11'!G125&lt;data2011!Z128, 'data''11'!G125, 'data''11'!G125-data2011!Z128)</f>
        <v>3707</v>
      </c>
      <c r="R128" s="281"/>
      <c r="S128" s="281"/>
      <c r="T128" s="82" t="str">
        <f>+'data''11'!H125</f>
        <v>Y</v>
      </c>
      <c r="U128" s="187" t="s">
        <v>54</v>
      </c>
      <c r="V128" s="82"/>
      <c r="W128" s="83" t="str">
        <f t="shared" si="24"/>
        <v/>
      </c>
      <c r="X128" s="84" t="str">
        <f t="shared" si="25"/>
        <v/>
      </c>
      <c r="Y128" s="77">
        <f t="shared" si="26"/>
        <v>3707</v>
      </c>
      <c r="Z128" s="85">
        <v>0</v>
      </c>
      <c r="AA128" s="85">
        <v>0</v>
      </c>
      <c r="AC128" s="35" t="str">
        <f t="shared" si="27"/>
        <v/>
      </c>
    </row>
    <row r="129" spans="1:29">
      <c r="B129" s="266">
        <v>40665</v>
      </c>
      <c r="C129" s="374">
        <f>+'data''11'!B126</f>
        <v>1578.0521000000001</v>
      </c>
      <c r="D129" s="268">
        <f t="shared" si="14"/>
        <v>0</v>
      </c>
      <c r="E129" s="269">
        <f t="shared" si="15"/>
        <v>0</v>
      </c>
      <c r="F129" s="270">
        <f t="shared" si="16"/>
        <v>0</v>
      </c>
      <c r="G129" s="271">
        <f t="shared" si="17"/>
        <v>1000</v>
      </c>
      <c r="H129" s="268">
        <f t="shared" si="18"/>
        <v>1000</v>
      </c>
      <c r="I129" s="272">
        <f t="shared" si="19"/>
        <v>11039.773488688767</v>
      </c>
      <c r="J129" s="273">
        <f t="shared" si="20"/>
        <v>0</v>
      </c>
      <c r="K129" s="274">
        <f t="shared" si="21"/>
        <v>0</v>
      </c>
      <c r="L129" s="267">
        <f>'data''11'!C126</f>
        <v>12039.773488688767</v>
      </c>
      <c r="M129" s="275">
        <f t="shared" si="22"/>
        <v>3242</v>
      </c>
      <c r="N129" s="276">
        <f>'data''11'!D126</f>
        <v>1000</v>
      </c>
      <c r="O129" s="277">
        <f>'data''11'!E126</f>
        <v>50</v>
      </c>
      <c r="P129" s="278">
        <f t="shared" si="23"/>
        <v>1050</v>
      </c>
      <c r="Q129" s="267">
        <f>IF('data''11'!G126&lt;data2011!Z129, 'data''11'!G126, 'data''11'!G126-data2011!Z129)</f>
        <v>3242</v>
      </c>
      <c r="R129" s="279"/>
      <c r="S129" s="279"/>
      <c r="T129" s="77" t="str">
        <f>+'data''11'!H126</f>
        <v>Y</v>
      </c>
      <c r="U129" s="187" t="s">
        <v>54</v>
      </c>
      <c r="V129" s="77"/>
      <c r="W129" s="78" t="str">
        <f t="shared" si="24"/>
        <v/>
      </c>
      <c r="X129" s="79" t="str">
        <f t="shared" si="25"/>
        <v/>
      </c>
      <c r="Y129" s="77">
        <f t="shared" si="26"/>
        <v>3242</v>
      </c>
      <c r="Z129" s="5">
        <v>0</v>
      </c>
      <c r="AA129" s="5">
        <v>0</v>
      </c>
      <c r="AC129" s="35" t="str">
        <f t="shared" si="27"/>
        <v/>
      </c>
    </row>
    <row r="130" spans="1:29">
      <c r="B130" s="266">
        <v>40666</v>
      </c>
      <c r="C130" s="374">
        <f>+'data''11'!B127</f>
        <v>1890.6375</v>
      </c>
      <c r="D130" s="268">
        <f t="shared" si="14"/>
        <v>0</v>
      </c>
      <c r="E130" s="269">
        <f t="shared" si="15"/>
        <v>0</v>
      </c>
      <c r="F130" s="270">
        <f t="shared" si="16"/>
        <v>0</v>
      </c>
      <c r="G130" s="271">
        <f t="shared" si="17"/>
        <v>1000</v>
      </c>
      <c r="H130" s="268">
        <f t="shared" si="18"/>
        <v>1000</v>
      </c>
      <c r="I130" s="272">
        <f t="shared" si="19"/>
        <v>11036.945507506447</v>
      </c>
      <c r="J130" s="273">
        <f t="shared" si="20"/>
        <v>0</v>
      </c>
      <c r="K130" s="274">
        <f t="shared" si="21"/>
        <v>0</v>
      </c>
      <c r="L130" s="267">
        <f>'data''11'!C127</f>
        <v>12036.945507506447</v>
      </c>
      <c r="M130" s="275">
        <f t="shared" si="22"/>
        <v>87</v>
      </c>
      <c r="N130" s="276">
        <f>'data''11'!D127</f>
        <v>1000</v>
      </c>
      <c r="O130" s="277">
        <f>'data''11'!E127</f>
        <v>50</v>
      </c>
      <c r="P130" s="278">
        <f t="shared" si="23"/>
        <v>1050</v>
      </c>
      <c r="Q130" s="267">
        <f>IF('data''11'!G127&lt;data2011!Z130, 'data''11'!G127, 'data''11'!G127-data2011!Z130)</f>
        <v>87</v>
      </c>
      <c r="R130" s="279"/>
      <c r="S130" s="279"/>
      <c r="T130" s="77" t="str">
        <f>+'data''11'!H127</f>
        <v>Y</v>
      </c>
      <c r="U130" s="187" t="s">
        <v>54</v>
      </c>
      <c r="V130" s="77"/>
      <c r="W130" s="78" t="str">
        <f t="shared" si="24"/>
        <v/>
      </c>
      <c r="X130" s="79" t="str">
        <f t="shared" si="25"/>
        <v/>
      </c>
      <c r="Y130" s="77">
        <f t="shared" si="26"/>
        <v>87</v>
      </c>
      <c r="Z130" s="5">
        <v>0</v>
      </c>
      <c r="AA130" s="5">
        <v>0</v>
      </c>
      <c r="AC130" s="35" t="str">
        <f t="shared" si="27"/>
        <v/>
      </c>
    </row>
    <row r="131" spans="1:29">
      <c r="B131" s="266">
        <v>40667</v>
      </c>
      <c r="C131" s="374">
        <f>+'data''11'!B128</f>
        <v>2137.6808000000001</v>
      </c>
      <c r="D131" s="268">
        <f t="shared" si="14"/>
        <v>0</v>
      </c>
      <c r="E131" s="269">
        <f t="shared" si="15"/>
        <v>0</v>
      </c>
      <c r="F131" s="270">
        <f t="shared" si="16"/>
        <v>0</v>
      </c>
      <c r="G131" s="271">
        <f t="shared" si="17"/>
        <v>1000</v>
      </c>
      <c r="H131" s="268">
        <f t="shared" si="18"/>
        <v>1000</v>
      </c>
      <c r="I131" s="272">
        <f t="shared" si="19"/>
        <v>11039.949965779568</v>
      </c>
      <c r="J131" s="273">
        <f t="shared" si="20"/>
        <v>0</v>
      </c>
      <c r="K131" s="274">
        <f t="shared" si="21"/>
        <v>0</v>
      </c>
      <c r="L131" s="267">
        <f>'data''11'!C128</f>
        <v>12039.949965779568</v>
      </c>
      <c r="M131" s="275">
        <f t="shared" si="22"/>
        <v>0</v>
      </c>
      <c r="N131" s="276">
        <f>'data''11'!D128</f>
        <v>1000</v>
      </c>
      <c r="O131" s="277">
        <f>'data''11'!E128</f>
        <v>50</v>
      </c>
      <c r="P131" s="278">
        <f t="shared" si="23"/>
        <v>1050</v>
      </c>
      <c r="Q131" s="267">
        <f>IF('data''11'!G128&lt;data2011!Z131, 'data''11'!G128, 'data''11'!G128-data2011!Z131)</f>
        <v>0</v>
      </c>
      <c r="R131" s="279"/>
      <c r="S131" s="279"/>
      <c r="T131" s="77" t="str">
        <f>+'data''11'!H128</f>
        <v>Y</v>
      </c>
      <c r="U131" s="187" t="s">
        <v>54</v>
      </c>
      <c r="V131" s="77"/>
      <c r="W131" s="78" t="str">
        <f t="shared" si="24"/>
        <v/>
      </c>
      <c r="X131" s="79" t="str">
        <f t="shared" si="25"/>
        <v/>
      </c>
      <c r="Y131" s="77">
        <f t="shared" si="26"/>
        <v>0</v>
      </c>
      <c r="Z131" s="5">
        <v>0</v>
      </c>
      <c r="AA131" s="5">
        <v>0</v>
      </c>
      <c r="AC131" s="35" t="str">
        <f t="shared" si="27"/>
        <v/>
      </c>
    </row>
    <row r="132" spans="1:29">
      <c r="B132" s="266">
        <v>40668</v>
      </c>
      <c r="C132" s="374">
        <f>+'data''11'!B129</f>
        <v>2386.2366099999999</v>
      </c>
      <c r="D132" s="268">
        <f t="shared" si="14"/>
        <v>0</v>
      </c>
      <c r="E132" s="269">
        <f t="shared" si="15"/>
        <v>0</v>
      </c>
      <c r="F132" s="270">
        <f t="shared" si="16"/>
        <v>0</v>
      </c>
      <c r="G132" s="271">
        <f t="shared" si="17"/>
        <v>1000</v>
      </c>
      <c r="H132" s="268">
        <f t="shared" si="18"/>
        <v>1000</v>
      </c>
      <c r="I132" s="272">
        <f t="shared" si="19"/>
        <v>11041.975901593391</v>
      </c>
      <c r="J132" s="273">
        <f t="shared" si="20"/>
        <v>0</v>
      </c>
      <c r="K132" s="274">
        <f t="shared" si="21"/>
        <v>0</v>
      </c>
      <c r="L132" s="267">
        <f>'data''11'!C129</f>
        <v>12041.975901593391</v>
      </c>
      <c r="M132" s="275">
        <f t="shared" si="22"/>
        <v>58</v>
      </c>
      <c r="N132" s="276">
        <f>'data''11'!D129</f>
        <v>1000</v>
      </c>
      <c r="O132" s="277">
        <f>'data''11'!E129</f>
        <v>50</v>
      </c>
      <c r="P132" s="278">
        <f t="shared" si="23"/>
        <v>1050</v>
      </c>
      <c r="Q132" s="267">
        <f>IF('data''11'!G129&lt;data2011!Z132, 'data''11'!G129, 'data''11'!G129-data2011!Z132)</f>
        <v>58</v>
      </c>
      <c r="R132" s="279"/>
      <c r="S132" s="279"/>
      <c r="T132" s="77" t="str">
        <f>+'data''11'!H129</f>
        <v>Y</v>
      </c>
      <c r="U132" s="187" t="s">
        <v>54</v>
      </c>
      <c r="V132" s="77"/>
      <c r="W132" s="78" t="str">
        <f t="shared" si="24"/>
        <v/>
      </c>
      <c r="X132" s="79" t="str">
        <f t="shared" si="25"/>
        <v/>
      </c>
      <c r="Y132" s="77">
        <f t="shared" si="26"/>
        <v>58</v>
      </c>
      <c r="Z132" s="5">
        <v>0</v>
      </c>
      <c r="AA132" s="5">
        <v>0</v>
      </c>
      <c r="AC132" s="35" t="str">
        <f t="shared" si="27"/>
        <v/>
      </c>
    </row>
    <row r="133" spans="1:29">
      <c r="B133" s="266">
        <v>40669</v>
      </c>
      <c r="C133" s="374">
        <f>+'data''11'!B130</f>
        <v>2637.8174400000003</v>
      </c>
      <c r="D133" s="268">
        <f t="shared" si="14"/>
        <v>0</v>
      </c>
      <c r="E133" s="269">
        <f t="shared" si="15"/>
        <v>0</v>
      </c>
      <c r="F133" s="270">
        <f t="shared" si="16"/>
        <v>0</v>
      </c>
      <c r="G133" s="271">
        <f t="shared" si="17"/>
        <v>1000</v>
      </c>
      <c r="H133" s="268">
        <f t="shared" si="18"/>
        <v>1000</v>
      </c>
      <c r="I133" s="272">
        <f t="shared" si="19"/>
        <v>11039.129925875603</v>
      </c>
      <c r="J133" s="273">
        <f t="shared" si="20"/>
        <v>0</v>
      </c>
      <c r="K133" s="274">
        <f t="shared" si="21"/>
        <v>0</v>
      </c>
      <c r="L133" s="267">
        <f>'data''11'!C130</f>
        <v>12039.129925875603</v>
      </c>
      <c r="M133" s="275">
        <f t="shared" si="22"/>
        <v>2496</v>
      </c>
      <c r="N133" s="276">
        <f>'data''11'!D130</f>
        <v>1000</v>
      </c>
      <c r="O133" s="277">
        <f>'data''11'!E130</f>
        <v>50</v>
      </c>
      <c r="P133" s="278">
        <f t="shared" si="23"/>
        <v>1050</v>
      </c>
      <c r="Q133" s="267">
        <f>IF('data''11'!G130&lt;data2011!Z133, 'data''11'!G130, 'data''11'!G130-data2011!Z133)</f>
        <v>2496</v>
      </c>
      <c r="R133" s="279"/>
      <c r="S133" s="279"/>
      <c r="T133" s="77" t="str">
        <f>+'data''11'!H130</f>
        <v>Y</v>
      </c>
      <c r="U133" s="187" t="s">
        <v>54</v>
      </c>
      <c r="V133" s="77"/>
      <c r="W133" s="78" t="str">
        <f t="shared" si="24"/>
        <v/>
      </c>
      <c r="X133" s="79" t="str">
        <f t="shared" si="25"/>
        <v/>
      </c>
      <c r="Y133" s="77">
        <f t="shared" si="26"/>
        <v>2496</v>
      </c>
      <c r="Z133" s="5">
        <v>0</v>
      </c>
      <c r="AA133" s="5">
        <v>0</v>
      </c>
      <c r="AC133" s="35" t="str">
        <f t="shared" si="27"/>
        <v/>
      </c>
    </row>
    <row r="134" spans="1:29">
      <c r="B134" s="266">
        <v>40670</v>
      </c>
      <c r="C134" s="374">
        <f>+'data''11'!B131</f>
        <v>2881.3315499999999</v>
      </c>
      <c r="D134" s="268">
        <f t="shared" si="14"/>
        <v>0</v>
      </c>
      <c r="E134" s="269">
        <f t="shared" si="15"/>
        <v>0</v>
      </c>
      <c r="F134" s="270">
        <f t="shared" si="16"/>
        <v>0</v>
      </c>
      <c r="G134" s="271">
        <f t="shared" si="17"/>
        <v>1000</v>
      </c>
      <c r="H134" s="268">
        <f t="shared" si="18"/>
        <v>1000</v>
      </c>
      <c r="I134" s="272">
        <f t="shared" si="19"/>
        <v>11040.239758980333</v>
      </c>
      <c r="J134" s="273">
        <f t="shared" si="20"/>
        <v>0</v>
      </c>
      <c r="K134" s="274">
        <f t="shared" si="21"/>
        <v>0</v>
      </c>
      <c r="L134" s="267">
        <f>'data''11'!C131</f>
        <v>12040.239758980333</v>
      </c>
      <c r="M134" s="275">
        <f t="shared" si="22"/>
        <v>2506</v>
      </c>
      <c r="N134" s="276">
        <f>'data''11'!D131</f>
        <v>1000</v>
      </c>
      <c r="O134" s="277">
        <f>'data''11'!E131</f>
        <v>50</v>
      </c>
      <c r="P134" s="278">
        <f t="shared" si="23"/>
        <v>1050</v>
      </c>
      <c r="Q134" s="267">
        <f>IF('data''11'!G131&lt;data2011!Z134, 'data''11'!G131, 'data''11'!G131-data2011!Z134)</f>
        <v>2506</v>
      </c>
      <c r="R134" s="279"/>
      <c r="S134" s="279"/>
      <c r="T134" s="77" t="str">
        <f>+'data''11'!H131</f>
        <v>Y</v>
      </c>
      <c r="U134" s="187" t="s">
        <v>54</v>
      </c>
      <c r="V134" s="77"/>
      <c r="W134" s="78" t="str">
        <f t="shared" si="24"/>
        <v/>
      </c>
      <c r="X134" s="79" t="str">
        <f t="shared" si="25"/>
        <v/>
      </c>
      <c r="Y134" s="77">
        <f t="shared" si="26"/>
        <v>2506</v>
      </c>
      <c r="Z134" s="5">
        <v>0</v>
      </c>
      <c r="AA134" s="5">
        <v>0</v>
      </c>
      <c r="AC134" s="35" t="str">
        <f t="shared" si="27"/>
        <v/>
      </c>
    </row>
    <row r="135" spans="1:29" s="85" customFormat="1">
      <c r="A135" s="280"/>
      <c r="B135" s="373">
        <v>40671</v>
      </c>
      <c r="C135" s="374">
        <f>+'data''11'!B132</f>
        <v>3135.9374000000003</v>
      </c>
      <c r="D135" s="268">
        <f t="shared" si="14"/>
        <v>0</v>
      </c>
      <c r="E135" s="269">
        <f t="shared" si="15"/>
        <v>0</v>
      </c>
      <c r="F135" s="270">
        <f t="shared" si="16"/>
        <v>0</v>
      </c>
      <c r="G135" s="271">
        <f t="shared" si="17"/>
        <v>1000</v>
      </c>
      <c r="H135" s="268">
        <f t="shared" si="18"/>
        <v>1000</v>
      </c>
      <c r="I135" s="272">
        <f t="shared" si="19"/>
        <v>11044.653820730491</v>
      </c>
      <c r="J135" s="272">
        <f t="shared" si="20"/>
        <v>0</v>
      </c>
      <c r="K135" s="271">
        <f t="shared" si="21"/>
        <v>0</v>
      </c>
      <c r="L135" s="267">
        <f>'data''11'!C132</f>
        <v>12044.653820730491</v>
      </c>
      <c r="M135" s="375">
        <f t="shared" si="22"/>
        <v>1966</v>
      </c>
      <c r="N135" s="276">
        <f>'data''11'!D132</f>
        <v>1000</v>
      </c>
      <c r="O135" s="277">
        <f>'data''11'!E132</f>
        <v>50</v>
      </c>
      <c r="P135" s="376">
        <f t="shared" si="23"/>
        <v>1050</v>
      </c>
      <c r="Q135" s="267">
        <f>IF('data''11'!G132&lt;data2011!Z135, 'data''11'!G132, 'data''11'!G132-data2011!Z135)</f>
        <v>1966</v>
      </c>
      <c r="R135" s="281"/>
      <c r="S135" s="281"/>
      <c r="T135" s="82" t="str">
        <f>+'data''11'!H132</f>
        <v>Y</v>
      </c>
      <c r="U135" s="187" t="s">
        <v>54</v>
      </c>
      <c r="V135" s="82"/>
      <c r="W135" s="83" t="str">
        <f t="shared" si="24"/>
        <v/>
      </c>
      <c r="X135" s="84" t="str">
        <f t="shared" si="25"/>
        <v/>
      </c>
      <c r="Y135" s="77">
        <f t="shared" si="26"/>
        <v>1966</v>
      </c>
      <c r="Z135" s="85">
        <v>0</v>
      </c>
      <c r="AA135" s="85">
        <v>0</v>
      </c>
      <c r="AC135" s="35" t="str">
        <f t="shared" si="27"/>
        <v/>
      </c>
    </row>
    <row r="136" spans="1:29" s="85" customFormat="1">
      <c r="A136" s="280"/>
      <c r="B136" s="266">
        <v>40672</v>
      </c>
      <c r="C136" s="374">
        <f>+'data''11'!B133</f>
        <v>3198.4544799999999</v>
      </c>
      <c r="D136" s="268">
        <f t="shared" ref="D136:D199" si="28">IF(T136="N",IF(U136="n",IF(N136&gt;M136,M136,N136),0),0)</f>
        <v>0</v>
      </c>
      <c r="E136" s="269">
        <f t="shared" ref="E136:E199" si="29">IF(T136="n",IF(U136="n",IF(N136&gt;M136,N136-M136,0),0),0)</f>
        <v>0</v>
      </c>
      <c r="F136" s="270">
        <f t="shared" ref="F136:F199" si="30">IF(T136="y",IF(U136="n",L136-N136,0),0)</f>
        <v>0</v>
      </c>
      <c r="G136" s="271">
        <f t="shared" ref="G136:G199" si="31">IF(T136="y",N136,0)</f>
        <v>1000</v>
      </c>
      <c r="H136" s="268">
        <f t="shared" ref="H136:H199" si="32">+D136+E136+F136+G136</f>
        <v>1000</v>
      </c>
      <c r="I136" s="272">
        <f t="shared" ref="I136:I199" si="33">IF(U136="y",L136-N136,0)</f>
        <v>11048.886593479732</v>
      </c>
      <c r="J136" s="273">
        <f t="shared" ref="J136:J199" si="34">IF(U136="y",0,IF(T136="y",0,IF(L136-H136&gt;0,IF(M136-H136&gt;0,IF(L136&gt;=M136,M136-H136,IF(M136-L136&gt;0,L136-H136,0)),0),0)))</f>
        <v>0</v>
      </c>
      <c r="K136" s="274">
        <f t="shared" ref="K136:K199" si="35">IF(U136="y",0,IF(T136="y",0,IF(L136-H136&gt;0,IF(H136-M136&gt;0,L136-H136,IF(L136-M136&gt;0,L136-M136,0)),0)))</f>
        <v>0</v>
      </c>
      <c r="L136" s="267">
        <f>'data''11'!C133</f>
        <v>12048.886593479732</v>
      </c>
      <c r="M136" s="375">
        <f t="shared" ref="M136:M199" si="36">+Q136-R136-S136</f>
        <v>1879</v>
      </c>
      <c r="N136" s="276">
        <f>'data''11'!D133</f>
        <v>1000</v>
      </c>
      <c r="O136" s="277">
        <f>'data''11'!E133</f>
        <v>50</v>
      </c>
      <c r="P136" s="376">
        <f t="shared" ref="P136:P199" si="37">SUM(N136:O136)</f>
        <v>1050</v>
      </c>
      <c r="Q136" s="267">
        <f>IF('data''11'!G133&lt;data2011!Z136, 'data''11'!G133, 'data''11'!G133-data2011!Z136)</f>
        <v>1879</v>
      </c>
      <c r="R136" s="281"/>
      <c r="S136" s="281"/>
      <c r="T136" s="77" t="str">
        <f>+'data''11'!H133</f>
        <v>Y</v>
      </c>
      <c r="U136" s="187" t="s">
        <v>54</v>
      </c>
      <c r="V136" s="82"/>
      <c r="W136" s="78" t="str">
        <f t="shared" ref="W136:W199" si="38">IF(SUM(H136:K136)=L136,"","sum of col (6)-(9) not equal to col (10)")</f>
        <v/>
      </c>
      <c r="X136" s="79" t="str">
        <f t="shared" ref="X136:X199" si="39">IF(T136="N",IF(U136="Y","Col (16)&amp; Col (17) Mismatch",""),"")</f>
        <v/>
      </c>
      <c r="Y136" s="77">
        <f t="shared" si="26"/>
        <v>1879</v>
      </c>
      <c r="Z136" s="85">
        <v>0</v>
      </c>
      <c r="AA136" s="85">
        <v>0</v>
      </c>
      <c r="AC136" s="35" t="str">
        <f t="shared" si="27"/>
        <v/>
      </c>
    </row>
    <row r="137" spans="1:29" s="85" customFormat="1">
      <c r="A137" s="280"/>
      <c r="B137" s="266">
        <v>40673</v>
      </c>
      <c r="C137" s="374">
        <f>+'data''11'!B134</f>
        <v>3128.8790199999999</v>
      </c>
      <c r="D137" s="268">
        <f t="shared" si="28"/>
        <v>0</v>
      </c>
      <c r="E137" s="269">
        <f t="shared" si="29"/>
        <v>0</v>
      </c>
      <c r="F137" s="270">
        <f t="shared" si="30"/>
        <v>0</v>
      </c>
      <c r="G137" s="271">
        <f t="shared" si="31"/>
        <v>1000</v>
      </c>
      <c r="H137" s="268">
        <f t="shared" si="32"/>
        <v>1000</v>
      </c>
      <c r="I137" s="272">
        <f t="shared" si="33"/>
        <v>11043.008018612498</v>
      </c>
      <c r="J137" s="273">
        <f t="shared" si="34"/>
        <v>0</v>
      </c>
      <c r="K137" s="274">
        <f t="shared" si="35"/>
        <v>0</v>
      </c>
      <c r="L137" s="267">
        <f>'data''11'!C134</f>
        <v>12043.008018612498</v>
      </c>
      <c r="M137" s="375">
        <f t="shared" si="36"/>
        <v>1878</v>
      </c>
      <c r="N137" s="276">
        <f>'data''11'!D134</f>
        <v>1000</v>
      </c>
      <c r="O137" s="277">
        <f>'data''11'!E134</f>
        <v>50</v>
      </c>
      <c r="P137" s="376">
        <f t="shared" si="37"/>
        <v>1050</v>
      </c>
      <c r="Q137" s="267">
        <f>IF('data''11'!G134&lt;data2011!Z137, 'data''11'!G134, 'data''11'!G134-data2011!Z137)</f>
        <v>1878</v>
      </c>
      <c r="R137" s="281"/>
      <c r="S137" s="281"/>
      <c r="T137" s="77" t="str">
        <f>+'data''11'!H134</f>
        <v>Y</v>
      </c>
      <c r="U137" s="187" t="s">
        <v>54</v>
      </c>
      <c r="V137" s="82"/>
      <c r="W137" s="78" t="str">
        <f t="shared" si="38"/>
        <v/>
      </c>
      <c r="X137" s="79" t="str">
        <f t="shared" si="39"/>
        <v/>
      </c>
      <c r="Y137" s="77">
        <f t="shared" ref="Y137:Y200" si="40">IF(T137="y", Q137, Q137-J137-D137)</f>
        <v>1878</v>
      </c>
      <c r="Z137" s="85">
        <v>0</v>
      </c>
      <c r="AA137" s="85">
        <v>0</v>
      </c>
      <c r="AC137" s="35" t="str">
        <f t="shared" ref="AC137:AC200" si="41">IF(D137+J137&lt;=Q137, "", "y")</f>
        <v/>
      </c>
    </row>
    <row r="138" spans="1:29" s="85" customFormat="1">
      <c r="A138" s="280"/>
      <c r="B138" s="266">
        <v>40674</v>
      </c>
      <c r="C138" s="374">
        <f>+'data''11'!B135</f>
        <v>3126.8623400000001</v>
      </c>
      <c r="D138" s="268">
        <f t="shared" si="28"/>
        <v>0</v>
      </c>
      <c r="E138" s="269">
        <f t="shared" si="29"/>
        <v>0</v>
      </c>
      <c r="F138" s="270">
        <f t="shared" si="30"/>
        <v>0</v>
      </c>
      <c r="G138" s="271">
        <f t="shared" si="31"/>
        <v>1000</v>
      </c>
      <c r="H138" s="268">
        <f t="shared" si="32"/>
        <v>1000</v>
      </c>
      <c r="I138" s="272">
        <f t="shared" si="33"/>
        <v>11043.919698519534</v>
      </c>
      <c r="J138" s="273">
        <f t="shared" si="34"/>
        <v>0</v>
      </c>
      <c r="K138" s="274">
        <f t="shared" si="35"/>
        <v>0</v>
      </c>
      <c r="L138" s="267">
        <f>'data''11'!C135</f>
        <v>12043.919698519534</v>
      </c>
      <c r="M138" s="375">
        <f t="shared" si="36"/>
        <v>2230</v>
      </c>
      <c r="N138" s="276">
        <f>'data''11'!D135</f>
        <v>1000</v>
      </c>
      <c r="O138" s="277">
        <f>'data''11'!E135</f>
        <v>50</v>
      </c>
      <c r="P138" s="376">
        <f t="shared" si="37"/>
        <v>1050</v>
      </c>
      <c r="Q138" s="267">
        <f>IF('data''11'!G135&lt;data2011!Z138, 'data''11'!G135, 'data''11'!G135-data2011!Z138)</f>
        <v>2230</v>
      </c>
      <c r="R138" s="281"/>
      <c r="S138" s="281"/>
      <c r="T138" s="77" t="str">
        <f>+'data''11'!H135</f>
        <v>Y</v>
      </c>
      <c r="U138" s="187" t="s">
        <v>54</v>
      </c>
      <c r="V138" s="82"/>
      <c r="W138" s="78" t="str">
        <f t="shared" si="38"/>
        <v/>
      </c>
      <c r="X138" s="79" t="str">
        <f t="shared" si="39"/>
        <v/>
      </c>
      <c r="Y138" s="77">
        <f t="shared" si="40"/>
        <v>2230</v>
      </c>
      <c r="Z138" s="85">
        <v>0</v>
      </c>
      <c r="AA138" s="85">
        <v>0</v>
      </c>
      <c r="AC138" s="35" t="str">
        <f t="shared" si="41"/>
        <v/>
      </c>
    </row>
    <row r="139" spans="1:29" s="85" customFormat="1">
      <c r="A139" s="280"/>
      <c r="B139" s="373">
        <v>40675</v>
      </c>
      <c r="C139" s="374">
        <f>+'data''11'!B136</f>
        <v>3079.97453</v>
      </c>
      <c r="D139" s="268">
        <f t="shared" si="28"/>
        <v>0</v>
      </c>
      <c r="E139" s="269">
        <f t="shared" si="29"/>
        <v>0</v>
      </c>
      <c r="F139" s="270">
        <f t="shared" si="30"/>
        <v>0</v>
      </c>
      <c r="G139" s="271">
        <f t="shared" si="31"/>
        <v>1000</v>
      </c>
      <c r="H139" s="268">
        <f t="shared" si="32"/>
        <v>1000</v>
      </c>
      <c r="I139" s="272">
        <f t="shared" si="33"/>
        <v>11051.558701738062</v>
      </c>
      <c r="J139" s="272">
        <f t="shared" si="34"/>
        <v>0</v>
      </c>
      <c r="K139" s="271">
        <f t="shared" si="35"/>
        <v>0</v>
      </c>
      <c r="L139" s="267">
        <f>'data''11'!C136</f>
        <v>12051.558701738062</v>
      </c>
      <c r="M139" s="375">
        <f t="shared" si="36"/>
        <v>1475</v>
      </c>
      <c r="N139" s="276">
        <f>'data''11'!D136</f>
        <v>1000</v>
      </c>
      <c r="O139" s="277">
        <f>'data''11'!E136</f>
        <v>50</v>
      </c>
      <c r="P139" s="376">
        <f t="shared" si="37"/>
        <v>1050</v>
      </c>
      <c r="Q139" s="267">
        <f>IF('data''11'!G136&lt;data2011!Z139, 'data''11'!G136, 'data''11'!G136-data2011!Z139)</f>
        <v>1475</v>
      </c>
      <c r="R139" s="281"/>
      <c r="S139" s="281"/>
      <c r="T139" s="82" t="str">
        <f>+'data''11'!H136</f>
        <v>Y</v>
      </c>
      <c r="U139" s="187" t="s">
        <v>54</v>
      </c>
      <c r="V139" s="82"/>
      <c r="W139" s="83" t="str">
        <f t="shared" si="38"/>
        <v/>
      </c>
      <c r="X139" s="84" t="str">
        <f t="shared" si="39"/>
        <v/>
      </c>
      <c r="Y139" s="77">
        <f t="shared" si="40"/>
        <v>1475</v>
      </c>
      <c r="Z139" s="85">
        <v>0</v>
      </c>
      <c r="AA139" s="85">
        <v>0</v>
      </c>
      <c r="AC139" s="35" t="str">
        <f t="shared" si="41"/>
        <v/>
      </c>
    </row>
    <row r="140" spans="1:29" s="85" customFormat="1">
      <c r="A140" s="280"/>
      <c r="B140" s="266">
        <v>40676</v>
      </c>
      <c r="C140" s="374">
        <f>+'data''11'!B137</f>
        <v>3234.2505500000002</v>
      </c>
      <c r="D140" s="268">
        <f t="shared" si="28"/>
        <v>0</v>
      </c>
      <c r="E140" s="269">
        <f t="shared" si="29"/>
        <v>0</v>
      </c>
      <c r="F140" s="270">
        <f t="shared" si="30"/>
        <v>0</v>
      </c>
      <c r="G140" s="271">
        <f t="shared" si="31"/>
        <v>1000</v>
      </c>
      <c r="H140" s="268">
        <f t="shared" si="32"/>
        <v>1000</v>
      </c>
      <c r="I140" s="272">
        <f t="shared" si="33"/>
        <v>11047.171953240671</v>
      </c>
      <c r="J140" s="273">
        <f t="shared" si="34"/>
        <v>0</v>
      </c>
      <c r="K140" s="274">
        <f t="shared" si="35"/>
        <v>0</v>
      </c>
      <c r="L140" s="267">
        <f>'data''11'!C137</f>
        <v>12047.171953240671</v>
      </c>
      <c r="M140" s="375">
        <f t="shared" si="36"/>
        <v>1476</v>
      </c>
      <c r="N140" s="276">
        <f>'data''11'!D137</f>
        <v>1000</v>
      </c>
      <c r="O140" s="277">
        <f>'data''11'!E137</f>
        <v>50</v>
      </c>
      <c r="P140" s="376">
        <f t="shared" si="37"/>
        <v>1050</v>
      </c>
      <c r="Q140" s="267">
        <f>IF('data''11'!G137&lt;data2011!Z140, 'data''11'!G137, 'data''11'!G137-data2011!Z140)</f>
        <v>1476</v>
      </c>
      <c r="R140" s="281"/>
      <c r="S140" s="281"/>
      <c r="T140" s="77" t="str">
        <f>+'data''11'!H137</f>
        <v>Y</v>
      </c>
      <c r="U140" s="187" t="s">
        <v>54</v>
      </c>
      <c r="V140" s="82"/>
      <c r="W140" s="78" t="str">
        <f t="shared" si="38"/>
        <v/>
      </c>
      <c r="X140" s="79" t="str">
        <f t="shared" si="39"/>
        <v/>
      </c>
      <c r="Y140" s="77">
        <f t="shared" si="40"/>
        <v>1476</v>
      </c>
      <c r="Z140" s="85">
        <v>0</v>
      </c>
      <c r="AA140" s="85">
        <v>0</v>
      </c>
      <c r="AC140" s="35" t="str">
        <f t="shared" si="41"/>
        <v/>
      </c>
    </row>
    <row r="141" spans="1:29" s="85" customFormat="1">
      <c r="A141" s="280"/>
      <c r="B141" s="266">
        <v>40677</v>
      </c>
      <c r="C141" s="374">
        <f>+'data''11'!B138</f>
        <v>3425.3309800000002</v>
      </c>
      <c r="D141" s="268">
        <f t="shared" si="28"/>
        <v>0</v>
      </c>
      <c r="E141" s="269">
        <f t="shared" si="29"/>
        <v>0</v>
      </c>
      <c r="F141" s="270">
        <f t="shared" si="30"/>
        <v>0</v>
      </c>
      <c r="G141" s="271">
        <f t="shared" si="31"/>
        <v>1000</v>
      </c>
      <c r="H141" s="268">
        <f t="shared" si="32"/>
        <v>1000</v>
      </c>
      <c r="I141" s="272">
        <f t="shared" si="33"/>
        <v>11047.502407777547</v>
      </c>
      <c r="J141" s="273">
        <f t="shared" si="34"/>
        <v>0</v>
      </c>
      <c r="K141" s="274">
        <f t="shared" si="35"/>
        <v>0</v>
      </c>
      <c r="L141" s="267">
        <f>'data''11'!C138</f>
        <v>12047.502407777547</v>
      </c>
      <c r="M141" s="375">
        <f t="shared" si="36"/>
        <v>1492</v>
      </c>
      <c r="N141" s="276">
        <f>'data''11'!D138</f>
        <v>1000</v>
      </c>
      <c r="O141" s="277">
        <f>'data''11'!E138</f>
        <v>50</v>
      </c>
      <c r="P141" s="376">
        <f t="shared" si="37"/>
        <v>1050</v>
      </c>
      <c r="Q141" s="267">
        <f>IF('data''11'!G138&lt;data2011!Z141, 'data''11'!G138, 'data''11'!G138-data2011!Z141)</f>
        <v>1492</v>
      </c>
      <c r="R141" s="281"/>
      <c r="S141" s="281"/>
      <c r="T141" s="77" t="str">
        <f>+'data''11'!H138</f>
        <v>Y</v>
      </c>
      <c r="U141" s="187" t="s">
        <v>54</v>
      </c>
      <c r="V141" s="82"/>
      <c r="W141" s="78" t="str">
        <f t="shared" si="38"/>
        <v/>
      </c>
      <c r="X141" s="79" t="str">
        <f t="shared" si="39"/>
        <v/>
      </c>
      <c r="Y141" s="77">
        <f t="shared" si="40"/>
        <v>1492</v>
      </c>
      <c r="Z141" s="85">
        <v>0</v>
      </c>
      <c r="AA141" s="85">
        <v>0</v>
      </c>
      <c r="AC141" s="35" t="str">
        <f t="shared" si="41"/>
        <v/>
      </c>
    </row>
    <row r="142" spans="1:29" s="85" customFormat="1">
      <c r="A142" s="280"/>
      <c r="B142" s="373">
        <v>40678</v>
      </c>
      <c r="C142" s="374">
        <f>+'data''11'!B139</f>
        <v>3433.9018700000001</v>
      </c>
      <c r="D142" s="268">
        <f t="shared" si="28"/>
        <v>0</v>
      </c>
      <c r="E142" s="269">
        <f t="shared" si="29"/>
        <v>0</v>
      </c>
      <c r="F142" s="270">
        <f t="shared" si="30"/>
        <v>0</v>
      </c>
      <c r="G142" s="271">
        <f t="shared" si="31"/>
        <v>1000</v>
      </c>
      <c r="H142" s="268">
        <f t="shared" si="32"/>
        <v>1000</v>
      </c>
      <c r="I142" s="272">
        <f t="shared" si="33"/>
        <v>11046.822020808693</v>
      </c>
      <c r="J142" s="272">
        <f t="shared" si="34"/>
        <v>0</v>
      </c>
      <c r="K142" s="271">
        <f t="shared" si="35"/>
        <v>0</v>
      </c>
      <c r="L142" s="267">
        <f>'data''11'!C139</f>
        <v>12046.822020808693</v>
      </c>
      <c r="M142" s="375">
        <f t="shared" si="36"/>
        <v>1504</v>
      </c>
      <c r="N142" s="276">
        <f>'data''11'!D139</f>
        <v>1000</v>
      </c>
      <c r="O142" s="277">
        <f>'data''11'!E139</f>
        <v>50</v>
      </c>
      <c r="P142" s="376">
        <f t="shared" si="37"/>
        <v>1050</v>
      </c>
      <c r="Q142" s="267">
        <f>IF('data''11'!G139&lt;data2011!Z142, 'data''11'!G139, 'data''11'!G139-data2011!Z142)</f>
        <v>1504</v>
      </c>
      <c r="R142" s="281"/>
      <c r="S142" s="281"/>
      <c r="T142" s="82" t="str">
        <f>+'data''11'!H139</f>
        <v>Y</v>
      </c>
      <c r="U142" s="187" t="s">
        <v>54</v>
      </c>
      <c r="V142" s="82"/>
      <c r="W142" s="83" t="str">
        <f t="shared" si="38"/>
        <v/>
      </c>
      <c r="X142" s="84" t="str">
        <f t="shared" si="39"/>
        <v/>
      </c>
      <c r="Y142" s="77">
        <f t="shared" si="40"/>
        <v>1504</v>
      </c>
      <c r="Z142" s="85">
        <v>0</v>
      </c>
      <c r="AA142" s="85">
        <v>0</v>
      </c>
      <c r="AC142" s="35" t="str">
        <f t="shared" si="41"/>
        <v/>
      </c>
    </row>
    <row r="143" spans="1:29" s="85" customFormat="1">
      <c r="A143" s="280"/>
      <c r="B143" s="266">
        <v>40679</v>
      </c>
      <c r="C143" s="374">
        <f>+'data''11'!B140</f>
        <v>3320.46362</v>
      </c>
      <c r="D143" s="268">
        <f t="shared" si="28"/>
        <v>0</v>
      </c>
      <c r="E143" s="269">
        <f t="shared" si="29"/>
        <v>0</v>
      </c>
      <c r="F143" s="270">
        <f t="shared" si="30"/>
        <v>0</v>
      </c>
      <c r="G143" s="271">
        <f t="shared" si="31"/>
        <v>1000</v>
      </c>
      <c r="H143" s="268">
        <f t="shared" si="32"/>
        <v>1000</v>
      </c>
      <c r="I143" s="272">
        <f t="shared" si="33"/>
        <v>11055.104697603592</v>
      </c>
      <c r="J143" s="273">
        <f t="shared" si="34"/>
        <v>0</v>
      </c>
      <c r="K143" s="274">
        <f t="shared" si="35"/>
        <v>0</v>
      </c>
      <c r="L143" s="267">
        <f>'data''11'!C140</f>
        <v>12055.104697603592</v>
      </c>
      <c r="M143" s="375">
        <f t="shared" si="36"/>
        <v>2087</v>
      </c>
      <c r="N143" s="276">
        <f>'data''11'!D140</f>
        <v>1000</v>
      </c>
      <c r="O143" s="277">
        <f>'data''11'!E140</f>
        <v>50</v>
      </c>
      <c r="P143" s="376">
        <f t="shared" si="37"/>
        <v>1050</v>
      </c>
      <c r="Q143" s="267">
        <f>IF('data''11'!G140&lt;data2011!Z143, 'data''11'!G140, 'data''11'!G140-data2011!Z143)</f>
        <v>2087</v>
      </c>
      <c r="R143" s="281"/>
      <c r="S143" s="281"/>
      <c r="T143" s="77" t="str">
        <f>+'data''11'!H140</f>
        <v>Y</v>
      </c>
      <c r="U143" s="187" t="s">
        <v>54</v>
      </c>
      <c r="V143" s="82"/>
      <c r="W143" s="78" t="str">
        <f t="shared" si="38"/>
        <v/>
      </c>
      <c r="X143" s="79" t="str">
        <f t="shared" si="39"/>
        <v/>
      </c>
      <c r="Y143" s="77">
        <f t="shared" si="40"/>
        <v>2087</v>
      </c>
      <c r="Z143" s="85">
        <v>0</v>
      </c>
      <c r="AA143" s="85">
        <v>0</v>
      </c>
      <c r="AC143" s="35" t="str">
        <f t="shared" si="41"/>
        <v/>
      </c>
    </row>
    <row r="144" spans="1:29" s="85" customFormat="1">
      <c r="A144" s="280"/>
      <c r="B144" s="266">
        <v>40680</v>
      </c>
      <c r="C144" s="374">
        <f>+'data''11'!B141</f>
        <v>3049.72433</v>
      </c>
      <c r="D144" s="268">
        <f t="shared" si="28"/>
        <v>0</v>
      </c>
      <c r="E144" s="269">
        <f t="shared" si="29"/>
        <v>0</v>
      </c>
      <c r="F144" s="270">
        <f t="shared" si="30"/>
        <v>0</v>
      </c>
      <c r="G144" s="271">
        <f t="shared" si="31"/>
        <v>1000</v>
      </c>
      <c r="H144" s="268">
        <f t="shared" si="32"/>
        <v>1000</v>
      </c>
      <c r="I144" s="272">
        <f t="shared" si="33"/>
        <v>11051.883516668302</v>
      </c>
      <c r="J144" s="273">
        <f t="shared" si="34"/>
        <v>0</v>
      </c>
      <c r="K144" s="274">
        <f t="shared" si="35"/>
        <v>0</v>
      </c>
      <c r="L144" s="267">
        <f>'data''11'!C141</f>
        <v>12051.883516668302</v>
      </c>
      <c r="M144" s="375">
        <f t="shared" si="36"/>
        <v>1504</v>
      </c>
      <c r="N144" s="276">
        <f>'data''11'!D141</f>
        <v>1000</v>
      </c>
      <c r="O144" s="277">
        <f>'data''11'!E141</f>
        <v>50</v>
      </c>
      <c r="P144" s="376">
        <f t="shared" si="37"/>
        <v>1050</v>
      </c>
      <c r="Q144" s="267">
        <f>IF('data''11'!G141&lt;data2011!Z144, 'data''11'!G141, 'data''11'!G141-data2011!Z144)</f>
        <v>1504</v>
      </c>
      <c r="R144" s="281"/>
      <c r="S144" s="281"/>
      <c r="T144" s="77" t="str">
        <f>+'data''11'!H141</f>
        <v>Y</v>
      </c>
      <c r="U144" s="187" t="s">
        <v>54</v>
      </c>
      <c r="V144" s="82"/>
      <c r="W144" s="78" t="str">
        <f t="shared" si="38"/>
        <v/>
      </c>
      <c r="X144" s="79" t="str">
        <f t="shared" si="39"/>
        <v/>
      </c>
      <c r="Y144" s="77">
        <f t="shared" si="40"/>
        <v>1504</v>
      </c>
      <c r="Z144" s="85">
        <v>0</v>
      </c>
      <c r="AA144" s="85">
        <v>0</v>
      </c>
      <c r="AC144" s="35" t="str">
        <f t="shared" si="41"/>
        <v/>
      </c>
    </row>
    <row r="145" spans="1:29" s="85" customFormat="1">
      <c r="A145" s="280"/>
      <c r="B145" s="266">
        <v>40681</v>
      </c>
      <c r="C145" s="374">
        <f>+'data''11'!B142</f>
        <v>2671.59683</v>
      </c>
      <c r="D145" s="268">
        <f t="shared" si="28"/>
        <v>0</v>
      </c>
      <c r="E145" s="269">
        <f t="shared" si="29"/>
        <v>0</v>
      </c>
      <c r="F145" s="270">
        <f t="shared" si="30"/>
        <v>0</v>
      </c>
      <c r="G145" s="271">
        <f t="shared" si="31"/>
        <v>1000</v>
      </c>
      <c r="H145" s="268">
        <f t="shared" si="32"/>
        <v>1000</v>
      </c>
      <c r="I145" s="272">
        <f t="shared" si="33"/>
        <v>11052.62375801638</v>
      </c>
      <c r="J145" s="273">
        <f t="shared" si="34"/>
        <v>0</v>
      </c>
      <c r="K145" s="274">
        <f t="shared" si="35"/>
        <v>0</v>
      </c>
      <c r="L145" s="267">
        <f>'data''11'!C142</f>
        <v>12052.62375801638</v>
      </c>
      <c r="M145" s="375">
        <f t="shared" si="36"/>
        <v>2259</v>
      </c>
      <c r="N145" s="276">
        <f>'data''11'!D142</f>
        <v>1000</v>
      </c>
      <c r="O145" s="277">
        <f>'data''11'!E142</f>
        <v>50</v>
      </c>
      <c r="P145" s="376">
        <f t="shared" si="37"/>
        <v>1050</v>
      </c>
      <c r="Q145" s="267">
        <f>IF('data''11'!G142&lt;data2011!Z145, 'data''11'!G142, 'data''11'!G142-data2011!Z145)</f>
        <v>2259</v>
      </c>
      <c r="R145" s="281"/>
      <c r="S145" s="281"/>
      <c r="T145" s="77" t="str">
        <f>+'data''11'!H142</f>
        <v>Y</v>
      </c>
      <c r="U145" s="187" t="s">
        <v>54</v>
      </c>
      <c r="V145" s="82"/>
      <c r="W145" s="78" t="str">
        <f t="shared" si="38"/>
        <v/>
      </c>
      <c r="X145" s="79" t="str">
        <f t="shared" si="39"/>
        <v/>
      </c>
      <c r="Y145" s="77">
        <f t="shared" si="40"/>
        <v>2259</v>
      </c>
      <c r="Z145" s="85">
        <v>0</v>
      </c>
      <c r="AA145" s="85">
        <v>0</v>
      </c>
      <c r="AC145" s="35" t="str">
        <f t="shared" si="41"/>
        <v/>
      </c>
    </row>
    <row r="146" spans="1:29" s="85" customFormat="1">
      <c r="A146" s="280"/>
      <c r="B146" s="266">
        <v>40682</v>
      </c>
      <c r="C146" s="374">
        <f>+'data''11'!B143</f>
        <v>2377.66572</v>
      </c>
      <c r="D146" s="268">
        <f t="shared" si="28"/>
        <v>0</v>
      </c>
      <c r="E146" s="269">
        <f t="shared" si="29"/>
        <v>0</v>
      </c>
      <c r="F146" s="270">
        <f t="shared" si="30"/>
        <v>0</v>
      </c>
      <c r="G146" s="271">
        <f t="shared" si="31"/>
        <v>1000</v>
      </c>
      <c r="H146" s="268">
        <f t="shared" si="32"/>
        <v>1000</v>
      </c>
      <c r="I146" s="272">
        <f t="shared" si="33"/>
        <v>10058.113698952937</v>
      </c>
      <c r="J146" s="273">
        <f t="shared" si="34"/>
        <v>0</v>
      </c>
      <c r="K146" s="274">
        <f t="shared" si="35"/>
        <v>0</v>
      </c>
      <c r="L146" s="267">
        <f>'data''11'!C143</f>
        <v>11058.113698952937</v>
      </c>
      <c r="M146" s="375">
        <f t="shared" si="36"/>
        <v>2259</v>
      </c>
      <c r="N146" s="276">
        <f>'data''11'!D143</f>
        <v>1000</v>
      </c>
      <c r="O146" s="277">
        <f>'data''11'!E143</f>
        <v>50</v>
      </c>
      <c r="P146" s="376">
        <f t="shared" si="37"/>
        <v>1050</v>
      </c>
      <c r="Q146" s="267">
        <f>IF('data''11'!G143&lt;data2011!Z146, 'data''11'!G143, 'data''11'!G143-data2011!Z146)</f>
        <v>2259</v>
      </c>
      <c r="R146" s="281"/>
      <c r="S146" s="281"/>
      <c r="T146" s="77" t="str">
        <f>+'data''11'!H143</f>
        <v>Y</v>
      </c>
      <c r="U146" s="187" t="s">
        <v>54</v>
      </c>
      <c r="V146" s="82"/>
      <c r="W146" s="78" t="str">
        <f t="shared" si="38"/>
        <v/>
      </c>
      <c r="X146" s="79" t="str">
        <f t="shared" si="39"/>
        <v/>
      </c>
      <c r="Y146" s="77">
        <f t="shared" si="40"/>
        <v>2259</v>
      </c>
      <c r="Z146" s="85">
        <v>0</v>
      </c>
      <c r="AA146" s="85">
        <v>0</v>
      </c>
      <c r="AC146" s="35" t="str">
        <f t="shared" si="41"/>
        <v/>
      </c>
    </row>
    <row r="147" spans="1:29" s="85" customFormat="1">
      <c r="A147" s="280"/>
      <c r="B147" s="266">
        <v>40683</v>
      </c>
      <c r="C147" s="374">
        <f>+'data''11'!B144</f>
        <v>2247.0856899999999</v>
      </c>
      <c r="D147" s="268">
        <f t="shared" si="28"/>
        <v>0</v>
      </c>
      <c r="E147" s="269">
        <f t="shared" si="29"/>
        <v>0</v>
      </c>
      <c r="F147" s="270">
        <f t="shared" si="30"/>
        <v>0</v>
      </c>
      <c r="G147" s="271">
        <f t="shared" si="31"/>
        <v>1000</v>
      </c>
      <c r="H147" s="268">
        <f t="shared" si="32"/>
        <v>1000</v>
      </c>
      <c r="I147" s="272">
        <f t="shared" si="33"/>
        <v>9038.341755462443</v>
      </c>
      <c r="J147" s="273">
        <f t="shared" si="34"/>
        <v>0</v>
      </c>
      <c r="K147" s="274">
        <f t="shared" si="35"/>
        <v>0</v>
      </c>
      <c r="L147" s="267">
        <f>'data''11'!C144</f>
        <v>10038.341755462443</v>
      </c>
      <c r="M147" s="375">
        <f t="shared" si="36"/>
        <v>1129</v>
      </c>
      <c r="N147" s="276">
        <f>'data''11'!D144</f>
        <v>1000</v>
      </c>
      <c r="O147" s="277">
        <f>'data''11'!E144</f>
        <v>50</v>
      </c>
      <c r="P147" s="376">
        <f t="shared" si="37"/>
        <v>1050</v>
      </c>
      <c r="Q147" s="267">
        <f>IF('data''11'!G144&lt;data2011!Z147, 'data''11'!G144, 'data''11'!G144-data2011!Z147)</f>
        <v>1129</v>
      </c>
      <c r="R147" s="281"/>
      <c r="S147" s="281"/>
      <c r="T147" s="77" t="str">
        <f>+'data''11'!H144</f>
        <v>Y</v>
      </c>
      <c r="U147" s="187" t="s">
        <v>54</v>
      </c>
      <c r="V147" s="82"/>
      <c r="W147" s="78" t="str">
        <f t="shared" si="38"/>
        <v/>
      </c>
      <c r="X147" s="79" t="str">
        <f t="shared" si="39"/>
        <v/>
      </c>
      <c r="Y147" s="77">
        <f t="shared" si="40"/>
        <v>1129</v>
      </c>
      <c r="Z147" s="85">
        <v>0</v>
      </c>
      <c r="AA147" s="85">
        <v>0</v>
      </c>
      <c r="AC147" s="35" t="str">
        <f t="shared" si="41"/>
        <v/>
      </c>
    </row>
    <row r="148" spans="1:29" s="85" customFormat="1">
      <c r="A148" s="280"/>
      <c r="B148" s="266">
        <v>40684</v>
      </c>
      <c r="C148" s="374">
        <f>+'data''11'!B145</f>
        <v>2285.9067800000003</v>
      </c>
      <c r="D148" s="268">
        <f t="shared" si="28"/>
        <v>0</v>
      </c>
      <c r="E148" s="269">
        <f t="shared" si="29"/>
        <v>0</v>
      </c>
      <c r="F148" s="270">
        <f t="shared" si="30"/>
        <v>0</v>
      </c>
      <c r="G148" s="271">
        <f t="shared" si="31"/>
        <v>1000</v>
      </c>
      <c r="H148" s="268">
        <f t="shared" si="32"/>
        <v>1000</v>
      </c>
      <c r="I148" s="272">
        <f t="shared" si="33"/>
        <v>9036.3562891206075</v>
      </c>
      <c r="J148" s="273">
        <f t="shared" si="34"/>
        <v>0</v>
      </c>
      <c r="K148" s="274">
        <f t="shared" si="35"/>
        <v>0</v>
      </c>
      <c r="L148" s="267">
        <f>'data''11'!C145</f>
        <v>10036.356289120607</v>
      </c>
      <c r="M148" s="375">
        <f t="shared" si="36"/>
        <v>1129</v>
      </c>
      <c r="N148" s="276">
        <f>'data''11'!D145</f>
        <v>1000</v>
      </c>
      <c r="O148" s="277">
        <f>'data''11'!E145</f>
        <v>50</v>
      </c>
      <c r="P148" s="376">
        <f t="shared" si="37"/>
        <v>1050</v>
      </c>
      <c r="Q148" s="267">
        <f>IF('data''11'!G145&lt;data2011!Z148, 'data''11'!G145, 'data''11'!G145-data2011!Z148)</f>
        <v>1129</v>
      </c>
      <c r="R148" s="281"/>
      <c r="S148" s="281"/>
      <c r="T148" s="77" t="str">
        <f>+'data''11'!H145</f>
        <v>Y</v>
      </c>
      <c r="U148" s="187" t="s">
        <v>54</v>
      </c>
      <c r="V148" s="82"/>
      <c r="W148" s="78" t="str">
        <f t="shared" si="38"/>
        <v/>
      </c>
      <c r="X148" s="79" t="str">
        <f t="shared" si="39"/>
        <v/>
      </c>
      <c r="Y148" s="77">
        <f t="shared" si="40"/>
        <v>1129</v>
      </c>
      <c r="Z148" s="85">
        <v>0</v>
      </c>
      <c r="AA148" s="85">
        <v>0</v>
      </c>
      <c r="AC148" s="35" t="str">
        <f t="shared" si="41"/>
        <v/>
      </c>
    </row>
    <row r="149" spans="1:29" s="85" customFormat="1">
      <c r="A149" s="280"/>
      <c r="B149" s="266">
        <v>40685</v>
      </c>
      <c r="C149" s="374">
        <f>+'data''11'!B146</f>
        <v>2342.87799</v>
      </c>
      <c r="D149" s="268">
        <f t="shared" si="28"/>
        <v>0</v>
      </c>
      <c r="E149" s="269">
        <f t="shared" si="29"/>
        <v>0</v>
      </c>
      <c r="F149" s="270">
        <f t="shared" si="30"/>
        <v>0</v>
      </c>
      <c r="G149" s="271">
        <f t="shared" si="31"/>
        <v>1000</v>
      </c>
      <c r="H149" s="268">
        <f t="shared" si="32"/>
        <v>1000</v>
      </c>
      <c r="I149" s="272">
        <f t="shared" si="33"/>
        <v>9033.0656501063149</v>
      </c>
      <c r="J149" s="273">
        <f t="shared" si="34"/>
        <v>0</v>
      </c>
      <c r="K149" s="274">
        <f t="shared" si="35"/>
        <v>0</v>
      </c>
      <c r="L149" s="267">
        <f>'data''11'!C146</f>
        <v>10033.065650106315</v>
      </c>
      <c r="M149" s="375">
        <f t="shared" si="36"/>
        <v>1129</v>
      </c>
      <c r="N149" s="276">
        <f>'data''11'!D146</f>
        <v>1000</v>
      </c>
      <c r="O149" s="277">
        <f>'data''11'!E146</f>
        <v>50</v>
      </c>
      <c r="P149" s="376">
        <f t="shared" si="37"/>
        <v>1050</v>
      </c>
      <c r="Q149" s="267">
        <f>IF('data''11'!G146&lt;data2011!Z149, 'data''11'!G146, 'data''11'!G146-data2011!Z149)</f>
        <v>1129</v>
      </c>
      <c r="R149" s="281"/>
      <c r="S149" s="281"/>
      <c r="T149" s="77" t="str">
        <f>+'data''11'!H146</f>
        <v>Y</v>
      </c>
      <c r="U149" s="187" t="s">
        <v>54</v>
      </c>
      <c r="V149" s="82"/>
      <c r="W149" s="78" t="str">
        <f t="shared" si="38"/>
        <v/>
      </c>
      <c r="X149" s="79" t="str">
        <f t="shared" si="39"/>
        <v/>
      </c>
      <c r="Y149" s="77">
        <f t="shared" si="40"/>
        <v>1129</v>
      </c>
      <c r="Z149" s="85">
        <v>0</v>
      </c>
      <c r="AA149" s="85">
        <v>0</v>
      </c>
      <c r="AC149" s="35" t="str">
        <f t="shared" si="41"/>
        <v/>
      </c>
    </row>
    <row r="150" spans="1:29" s="85" customFormat="1">
      <c r="A150" s="280"/>
      <c r="B150" s="266">
        <v>40686</v>
      </c>
      <c r="C150" s="374">
        <f>+'data''11'!B147</f>
        <v>2382.7074200000002</v>
      </c>
      <c r="D150" s="268">
        <f t="shared" si="28"/>
        <v>0</v>
      </c>
      <c r="E150" s="269">
        <f t="shared" si="29"/>
        <v>0</v>
      </c>
      <c r="F150" s="270">
        <f t="shared" si="30"/>
        <v>0</v>
      </c>
      <c r="G150" s="271">
        <f t="shared" si="31"/>
        <v>1000</v>
      </c>
      <c r="H150" s="268">
        <f t="shared" si="32"/>
        <v>1000</v>
      </c>
      <c r="I150" s="272">
        <f t="shared" si="33"/>
        <v>9037.4887382640209</v>
      </c>
      <c r="J150" s="273">
        <f t="shared" si="34"/>
        <v>0</v>
      </c>
      <c r="K150" s="274">
        <f t="shared" si="35"/>
        <v>0</v>
      </c>
      <c r="L150" s="267">
        <f>'data''11'!C147</f>
        <v>10037.488738264021</v>
      </c>
      <c r="M150" s="375">
        <f t="shared" si="36"/>
        <v>1129</v>
      </c>
      <c r="N150" s="276">
        <f>'data''11'!D147</f>
        <v>1000</v>
      </c>
      <c r="O150" s="277">
        <f>'data''11'!E147</f>
        <v>50</v>
      </c>
      <c r="P150" s="376">
        <f t="shared" si="37"/>
        <v>1050</v>
      </c>
      <c r="Q150" s="267">
        <f>IF('data''11'!G147&lt;data2011!Z150, 'data''11'!G147, 'data''11'!G147-data2011!Z150)</f>
        <v>1129</v>
      </c>
      <c r="R150" s="281"/>
      <c r="S150" s="281"/>
      <c r="T150" s="77" t="str">
        <f>+'data''11'!H147</f>
        <v>Y</v>
      </c>
      <c r="U150" s="187" t="s">
        <v>54</v>
      </c>
      <c r="V150" s="82"/>
      <c r="W150" s="78" t="str">
        <f t="shared" si="38"/>
        <v/>
      </c>
      <c r="X150" s="79" t="str">
        <f t="shared" si="39"/>
        <v/>
      </c>
      <c r="Y150" s="77">
        <f t="shared" si="40"/>
        <v>1129</v>
      </c>
      <c r="Z150" s="85">
        <v>0</v>
      </c>
      <c r="AA150" s="85">
        <v>0</v>
      </c>
      <c r="AC150" s="35" t="str">
        <f t="shared" si="41"/>
        <v/>
      </c>
    </row>
    <row r="151" spans="1:29" s="85" customFormat="1">
      <c r="A151" s="280"/>
      <c r="B151" s="266">
        <v>40687</v>
      </c>
      <c r="C151" s="374">
        <f>+'data''11'!B148</f>
        <v>2347.41552</v>
      </c>
      <c r="D151" s="268">
        <f t="shared" si="28"/>
        <v>0</v>
      </c>
      <c r="E151" s="269">
        <f t="shared" si="29"/>
        <v>0</v>
      </c>
      <c r="F151" s="270">
        <f t="shared" si="30"/>
        <v>0</v>
      </c>
      <c r="G151" s="271">
        <f t="shared" si="31"/>
        <v>1000</v>
      </c>
      <c r="H151" s="268">
        <f t="shared" si="32"/>
        <v>1000</v>
      </c>
      <c r="I151" s="272">
        <f t="shared" si="33"/>
        <v>8059.1771095028598</v>
      </c>
      <c r="J151" s="273">
        <f t="shared" si="34"/>
        <v>0</v>
      </c>
      <c r="K151" s="274">
        <f t="shared" si="35"/>
        <v>0</v>
      </c>
      <c r="L151" s="267">
        <f>'data''11'!C148</f>
        <v>9059.1771095028598</v>
      </c>
      <c r="M151" s="375">
        <f t="shared" si="36"/>
        <v>1496</v>
      </c>
      <c r="N151" s="276">
        <f>'data''11'!D148</f>
        <v>1000</v>
      </c>
      <c r="O151" s="277">
        <f>'data''11'!E148</f>
        <v>50</v>
      </c>
      <c r="P151" s="376">
        <f t="shared" si="37"/>
        <v>1050</v>
      </c>
      <c r="Q151" s="267">
        <f>IF('data''11'!G148&lt;data2011!Z151, 'data''11'!G148, 'data''11'!G148-data2011!Z151)</f>
        <v>1496</v>
      </c>
      <c r="R151" s="281"/>
      <c r="S151" s="281"/>
      <c r="T151" s="77" t="str">
        <f>+'data''11'!H148</f>
        <v>Y</v>
      </c>
      <c r="U151" s="187" t="s">
        <v>54</v>
      </c>
      <c r="V151" s="82"/>
      <c r="W151" s="78" t="str">
        <f t="shared" si="38"/>
        <v/>
      </c>
      <c r="X151" s="79" t="str">
        <f t="shared" si="39"/>
        <v/>
      </c>
      <c r="Y151" s="77">
        <f t="shared" si="40"/>
        <v>1496</v>
      </c>
      <c r="Z151" s="85">
        <v>0</v>
      </c>
      <c r="AA151" s="85">
        <v>0</v>
      </c>
      <c r="AC151" s="35" t="str">
        <f t="shared" si="41"/>
        <v/>
      </c>
    </row>
    <row r="152" spans="1:29" s="85" customFormat="1">
      <c r="A152" s="280"/>
      <c r="B152" s="373">
        <v>40688</v>
      </c>
      <c r="C152" s="374">
        <f>+'data''11'!B149</f>
        <v>2296.9985200000001</v>
      </c>
      <c r="D152" s="268">
        <f t="shared" si="28"/>
        <v>0</v>
      </c>
      <c r="E152" s="269">
        <f t="shared" si="29"/>
        <v>0</v>
      </c>
      <c r="F152" s="270">
        <f t="shared" si="30"/>
        <v>0</v>
      </c>
      <c r="G152" s="271">
        <f t="shared" si="31"/>
        <v>1000</v>
      </c>
      <c r="H152" s="268">
        <f t="shared" si="32"/>
        <v>1000</v>
      </c>
      <c r="I152" s="272">
        <f t="shared" si="33"/>
        <v>6546.1030000000001</v>
      </c>
      <c r="J152" s="272">
        <f t="shared" si="34"/>
        <v>0</v>
      </c>
      <c r="K152" s="271">
        <f t="shared" si="35"/>
        <v>0</v>
      </c>
      <c r="L152" s="267">
        <f>'data''11'!C149</f>
        <v>7546.1030000000001</v>
      </c>
      <c r="M152" s="375">
        <f t="shared" si="36"/>
        <v>1497</v>
      </c>
      <c r="N152" s="276">
        <f>'data''11'!D149</f>
        <v>1000</v>
      </c>
      <c r="O152" s="277">
        <f>'data''11'!E149</f>
        <v>50</v>
      </c>
      <c r="P152" s="376">
        <f t="shared" si="37"/>
        <v>1050</v>
      </c>
      <c r="Q152" s="267">
        <f>IF('data''11'!G149&lt;data2011!Z152, 'data''11'!G149, 'data''11'!G149-data2011!Z152)</f>
        <v>1497</v>
      </c>
      <c r="R152" s="281"/>
      <c r="S152" s="281"/>
      <c r="T152" s="82" t="str">
        <f>+'data''11'!H149</f>
        <v>Y</v>
      </c>
      <c r="U152" s="187" t="s">
        <v>54</v>
      </c>
      <c r="V152" s="82"/>
      <c r="W152" s="83" t="str">
        <f t="shared" si="38"/>
        <v/>
      </c>
      <c r="X152" s="84" t="str">
        <f t="shared" si="39"/>
        <v/>
      </c>
      <c r="Y152" s="77">
        <f t="shared" si="40"/>
        <v>1497</v>
      </c>
      <c r="Z152" s="85">
        <v>0</v>
      </c>
      <c r="AA152" s="85">
        <v>0</v>
      </c>
      <c r="AC152" s="35" t="str">
        <f t="shared" si="41"/>
        <v/>
      </c>
    </row>
    <row r="153" spans="1:29" s="85" customFormat="1">
      <c r="A153" s="280"/>
      <c r="B153" s="373">
        <v>40689</v>
      </c>
      <c r="C153" s="374">
        <f>+'data''11'!B150</f>
        <v>2131.63076</v>
      </c>
      <c r="D153" s="268">
        <f t="shared" si="28"/>
        <v>0</v>
      </c>
      <c r="E153" s="269">
        <f t="shared" si="29"/>
        <v>0</v>
      </c>
      <c r="F153" s="270">
        <f t="shared" si="30"/>
        <v>0</v>
      </c>
      <c r="G153" s="271">
        <f t="shared" si="31"/>
        <v>1000</v>
      </c>
      <c r="H153" s="268">
        <f t="shared" si="32"/>
        <v>1000</v>
      </c>
      <c r="I153" s="272">
        <f t="shared" si="33"/>
        <v>6044.2127</v>
      </c>
      <c r="J153" s="272">
        <f t="shared" si="34"/>
        <v>0</v>
      </c>
      <c r="K153" s="271">
        <f t="shared" si="35"/>
        <v>0</v>
      </c>
      <c r="L153" s="267">
        <f>'data''11'!C150</f>
        <v>7044.2127</v>
      </c>
      <c r="M153" s="375">
        <f t="shared" si="36"/>
        <v>1509</v>
      </c>
      <c r="N153" s="276">
        <f>'data''11'!D150</f>
        <v>1000</v>
      </c>
      <c r="O153" s="277">
        <f>'data''11'!E150</f>
        <v>50</v>
      </c>
      <c r="P153" s="376">
        <f t="shared" si="37"/>
        <v>1050</v>
      </c>
      <c r="Q153" s="267">
        <f>IF('data''11'!G150&lt;data2011!Z153, 'data''11'!G150, 'data''11'!G150-data2011!Z153)</f>
        <v>1509</v>
      </c>
      <c r="R153" s="281"/>
      <c r="S153" s="281"/>
      <c r="T153" s="82" t="str">
        <f>+'data''11'!H150</f>
        <v>Y</v>
      </c>
      <c r="U153" s="187" t="s">
        <v>54</v>
      </c>
      <c r="V153" s="82"/>
      <c r="W153" s="83" t="str">
        <f t="shared" si="38"/>
        <v/>
      </c>
      <c r="X153" s="84" t="str">
        <f t="shared" si="39"/>
        <v/>
      </c>
      <c r="Y153" s="77">
        <f t="shared" si="40"/>
        <v>1509</v>
      </c>
      <c r="Z153" s="85">
        <v>0</v>
      </c>
      <c r="AA153" s="85">
        <v>0</v>
      </c>
      <c r="AC153" s="35" t="str">
        <f t="shared" si="41"/>
        <v/>
      </c>
    </row>
    <row r="154" spans="1:29" s="85" customFormat="1">
      <c r="A154" s="280"/>
      <c r="B154" s="373">
        <v>40690</v>
      </c>
      <c r="C154" s="374">
        <f>+'data''11'!B151</f>
        <v>1883.5791200000001</v>
      </c>
      <c r="D154" s="268">
        <f t="shared" si="28"/>
        <v>0</v>
      </c>
      <c r="E154" s="269">
        <f t="shared" si="29"/>
        <v>0</v>
      </c>
      <c r="F154" s="270">
        <f t="shared" si="30"/>
        <v>0</v>
      </c>
      <c r="G154" s="271">
        <f t="shared" si="31"/>
        <v>1000</v>
      </c>
      <c r="H154" s="268">
        <f t="shared" si="32"/>
        <v>1000</v>
      </c>
      <c r="I154" s="272">
        <f t="shared" si="33"/>
        <v>6027.6089999999995</v>
      </c>
      <c r="J154" s="272">
        <f t="shared" si="34"/>
        <v>0</v>
      </c>
      <c r="K154" s="271">
        <f t="shared" si="35"/>
        <v>0</v>
      </c>
      <c r="L154" s="267">
        <f>'data''11'!C151</f>
        <v>7027.6089999999995</v>
      </c>
      <c r="M154" s="375">
        <f t="shared" si="36"/>
        <v>1496</v>
      </c>
      <c r="N154" s="276">
        <f>'data''11'!D151</f>
        <v>1000</v>
      </c>
      <c r="O154" s="277">
        <f>'data''11'!E151</f>
        <v>50</v>
      </c>
      <c r="P154" s="376">
        <f t="shared" si="37"/>
        <v>1050</v>
      </c>
      <c r="Q154" s="267">
        <f>IF('data''11'!G151&lt;data2011!Z154, 'data''11'!G151, 'data''11'!G151-data2011!Z154)</f>
        <v>1496</v>
      </c>
      <c r="R154" s="281"/>
      <c r="S154" s="281"/>
      <c r="T154" s="82" t="str">
        <f>+'data''11'!H151</f>
        <v>Y</v>
      </c>
      <c r="U154" s="187" t="s">
        <v>54</v>
      </c>
      <c r="V154" s="82"/>
      <c r="W154" s="83" t="str">
        <f t="shared" si="38"/>
        <v/>
      </c>
      <c r="X154" s="84" t="str">
        <f t="shared" si="39"/>
        <v/>
      </c>
      <c r="Y154" s="77">
        <f t="shared" si="40"/>
        <v>1496</v>
      </c>
      <c r="Z154" s="85">
        <v>0</v>
      </c>
      <c r="AA154" s="85">
        <v>0</v>
      </c>
      <c r="AC154" s="35" t="str">
        <f t="shared" si="41"/>
        <v/>
      </c>
    </row>
    <row r="155" spans="1:29" s="85" customFormat="1">
      <c r="A155" s="280"/>
      <c r="B155" s="373">
        <v>40691</v>
      </c>
      <c r="C155" s="374">
        <f>+'data''11'!B152</f>
        <v>1658.7193</v>
      </c>
      <c r="D155" s="268">
        <f t="shared" si="28"/>
        <v>0</v>
      </c>
      <c r="E155" s="269">
        <f t="shared" si="29"/>
        <v>0</v>
      </c>
      <c r="F155" s="270">
        <f t="shared" si="30"/>
        <v>0</v>
      </c>
      <c r="G155" s="271">
        <f t="shared" si="31"/>
        <v>1000</v>
      </c>
      <c r="H155" s="268">
        <f t="shared" si="32"/>
        <v>1000</v>
      </c>
      <c r="I155" s="272">
        <f t="shared" si="33"/>
        <v>6052.7489999999998</v>
      </c>
      <c r="J155" s="272">
        <f t="shared" si="34"/>
        <v>0</v>
      </c>
      <c r="K155" s="271">
        <f t="shared" si="35"/>
        <v>0</v>
      </c>
      <c r="L155" s="267">
        <f>'data''11'!C152</f>
        <v>7052.7489999999998</v>
      </c>
      <c r="M155" s="375">
        <f t="shared" si="36"/>
        <v>1476</v>
      </c>
      <c r="N155" s="276">
        <f>'data''11'!D152</f>
        <v>1000</v>
      </c>
      <c r="O155" s="277">
        <f>'data''11'!E152</f>
        <v>50</v>
      </c>
      <c r="P155" s="376">
        <f t="shared" si="37"/>
        <v>1050</v>
      </c>
      <c r="Q155" s="267">
        <f>IF('data''11'!G152&lt;data2011!Z155, 'data''11'!G152, 'data''11'!G152-data2011!Z155)</f>
        <v>1476</v>
      </c>
      <c r="R155" s="281"/>
      <c r="S155" s="281"/>
      <c r="T155" s="82" t="str">
        <f>+'data''11'!H152</f>
        <v>Y</v>
      </c>
      <c r="U155" s="187" t="s">
        <v>54</v>
      </c>
      <c r="V155" s="82"/>
      <c r="W155" s="83" t="str">
        <f t="shared" si="38"/>
        <v/>
      </c>
      <c r="X155" s="84" t="str">
        <f t="shared" si="39"/>
        <v/>
      </c>
      <c r="Y155" s="77">
        <f t="shared" si="40"/>
        <v>1476</v>
      </c>
      <c r="Z155" s="85">
        <v>0</v>
      </c>
      <c r="AA155" s="85">
        <v>0</v>
      </c>
      <c r="AC155" s="35" t="str">
        <f t="shared" si="41"/>
        <v/>
      </c>
    </row>
    <row r="156" spans="1:29" s="85" customFormat="1">
      <c r="A156" s="280"/>
      <c r="B156" s="373">
        <v>40692</v>
      </c>
      <c r="C156" s="374">
        <f>+'data''11'!B153</f>
        <v>1541.2476899999999</v>
      </c>
      <c r="D156" s="268">
        <f t="shared" si="28"/>
        <v>0</v>
      </c>
      <c r="E156" s="269">
        <f t="shared" si="29"/>
        <v>0</v>
      </c>
      <c r="F156" s="270">
        <f t="shared" si="30"/>
        <v>0</v>
      </c>
      <c r="G156" s="271">
        <f t="shared" si="31"/>
        <v>1000</v>
      </c>
      <c r="H156" s="268">
        <f t="shared" si="32"/>
        <v>1000</v>
      </c>
      <c r="I156" s="272">
        <f t="shared" si="33"/>
        <v>6052.7889999999998</v>
      </c>
      <c r="J156" s="272">
        <f t="shared" si="34"/>
        <v>0</v>
      </c>
      <c r="K156" s="271">
        <f t="shared" si="35"/>
        <v>0</v>
      </c>
      <c r="L156" s="267">
        <f>'data''11'!C153</f>
        <v>7052.7889999999998</v>
      </c>
      <c r="M156" s="375">
        <f t="shared" si="36"/>
        <v>1476</v>
      </c>
      <c r="N156" s="276">
        <f>'data''11'!D153</f>
        <v>1000</v>
      </c>
      <c r="O156" s="277">
        <f>'data''11'!E153</f>
        <v>50</v>
      </c>
      <c r="P156" s="376">
        <f t="shared" si="37"/>
        <v>1050</v>
      </c>
      <c r="Q156" s="267">
        <f>IF('data''11'!G153&lt;data2011!Z156, 'data''11'!G153, 'data''11'!G153-data2011!Z156)</f>
        <v>1476</v>
      </c>
      <c r="R156" s="281"/>
      <c r="S156" s="281"/>
      <c r="T156" s="82" t="str">
        <f>+'data''11'!H153</f>
        <v>Y</v>
      </c>
      <c r="U156" s="187" t="s">
        <v>54</v>
      </c>
      <c r="V156" s="82"/>
      <c r="W156" s="83" t="str">
        <f t="shared" si="38"/>
        <v/>
      </c>
      <c r="X156" s="84" t="str">
        <f t="shared" si="39"/>
        <v/>
      </c>
      <c r="Y156" s="77">
        <f t="shared" si="40"/>
        <v>1476</v>
      </c>
      <c r="Z156" s="85">
        <v>0</v>
      </c>
      <c r="AA156" s="85">
        <v>0</v>
      </c>
      <c r="AC156" s="35" t="str">
        <f t="shared" si="41"/>
        <v/>
      </c>
    </row>
    <row r="157" spans="1:29" s="85" customFormat="1">
      <c r="A157" s="280"/>
      <c r="B157" s="373">
        <v>40693</v>
      </c>
      <c r="C157" s="374">
        <f>+'data''11'!B154</f>
        <v>1519.06421</v>
      </c>
      <c r="D157" s="268">
        <f t="shared" si="28"/>
        <v>0</v>
      </c>
      <c r="E157" s="269">
        <f t="shared" si="29"/>
        <v>0</v>
      </c>
      <c r="F157" s="270">
        <f t="shared" si="30"/>
        <v>0</v>
      </c>
      <c r="G157" s="271">
        <f t="shared" si="31"/>
        <v>1000</v>
      </c>
      <c r="H157" s="268">
        <f t="shared" si="32"/>
        <v>1000</v>
      </c>
      <c r="I157" s="272">
        <f t="shared" si="33"/>
        <v>6039.3009999999995</v>
      </c>
      <c r="J157" s="272">
        <f t="shared" si="34"/>
        <v>0</v>
      </c>
      <c r="K157" s="271">
        <f t="shared" si="35"/>
        <v>0</v>
      </c>
      <c r="L157" s="267">
        <f>'data''11'!C154</f>
        <v>7039.3009999999995</v>
      </c>
      <c r="M157" s="375">
        <f t="shared" si="36"/>
        <v>1476</v>
      </c>
      <c r="N157" s="276">
        <f>'data''11'!D154</f>
        <v>1000</v>
      </c>
      <c r="O157" s="277">
        <f>'data''11'!E154</f>
        <v>50</v>
      </c>
      <c r="P157" s="376">
        <f t="shared" si="37"/>
        <v>1050</v>
      </c>
      <c r="Q157" s="267">
        <f>IF('data''11'!G154&lt;data2011!Z157, 'data''11'!G154, 'data''11'!G154-data2011!Z157)</f>
        <v>1476</v>
      </c>
      <c r="R157" s="281"/>
      <c r="S157" s="281"/>
      <c r="T157" s="82" t="str">
        <f>+'data''11'!H154</f>
        <v>Y</v>
      </c>
      <c r="U157" s="187" t="s">
        <v>54</v>
      </c>
      <c r="V157" s="82"/>
      <c r="W157" s="83" t="str">
        <f t="shared" si="38"/>
        <v/>
      </c>
      <c r="X157" s="84" t="str">
        <f t="shared" si="39"/>
        <v/>
      </c>
      <c r="Y157" s="77">
        <f t="shared" si="40"/>
        <v>1476</v>
      </c>
      <c r="Z157" s="85">
        <v>0</v>
      </c>
      <c r="AA157" s="85">
        <v>0</v>
      </c>
      <c r="AC157" s="35" t="str">
        <f t="shared" si="41"/>
        <v/>
      </c>
    </row>
    <row r="158" spans="1:29" s="85" customFormat="1">
      <c r="A158" s="280"/>
      <c r="B158" s="266">
        <v>40694</v>
      </c>
      <c r="C158" s="374">
        <f>+'data''11'!B155</f>
        <v>1478.2264399999999</v>
      </c>
      <c r="D158" s="268">
        <f t="shared" si="28"/>
        <v>0</v>
      </c>
      <c r="E158" s="269">
        <f t="shared" si="29"/>
        <v>0</v>
      </c>
      <c r="F158" s="270">
        <f t="shared" si="30"/>
        <v>0</v>
      </c>
      <c r="G158" s="271">
        <f t="shared" si="31"/>
        <v>1000</v>
      </c>
      <c r="H158" s="268">
        <f t="shared" si="32"/>
        <v>1000</v>
      </c>
      <c r="I158" s="272">
        <f t="shared" si="33"/>
        <v>5551.7430000000004</v>
      </c>
      <c r="J158" s="273">
        <f t="shared" si="34"/>
        <v>0</v>
      </c>
      <c r="K158" s="274">
        <f t="shared" si="35"/>
        <v>0</v>
      </c>
      <c r="L158" s="267">
        <f>'data''11'!C155</f>
        <v>6551.7430000000004</v>
      </c>
      <c r="M158" s="375">
        <f t="shared" si="36"/>
        <v>1476</v>
      </c>
      <c r="N158" s="276">
        <f>'data''11'!D155</f>
        <v>1000</v>
      </c>
      <c r="O158" s="277">
        <f>'data''11'!E155</f>
        <v>50</v>
      </c>
      <c r="P158" s="376">
        <f t="shared" si="37"/>
        <v>1050</v>
      </c>
      <c r="Q158" s="267">
        <f>IF('data''11'!G155&lt;data2011!Z158, 'data''11'!G155, 'data''11'!G155-data2011!Z158)</f>
        <v>1476</v>
      </c>
      <c r="R158" s="281"/>
      <c r="S158" s="281"/>
      <c r="T158" s="77" t="str">
        <f>+'data''11'!H155</f>
        <v>Y</v>
      </c>
      <c r="U158" s="187" t="s">
        <v>54</v>
      </c>
      <c r="V158" s="82"/>
      <c r="W158" s="78" t="str">
        <f t="shared" si="38"/>
        <v/>
      </c>
      <c r="X158" s="79" t="str">
        <f t="shared" si="39"/>
        <v/>
      </c>
      <c r="Y158" s="77">
        <f t="shared" si="40"/>
        <v>1476</v>
      </c>
      <c r="Z158" s="85">
        <v>0</v>
      </c>
      <c r="AA158" s="85">
        <v>0</v>
      </c>
      <c r="AC158" s="35" t="str">
        <f t="shared" si="41"/>
        <v/>
      </c>
    </row>
    <row r="159" spans="1:29">
      <c r="B159" s="266">
        <v>40695</v>
      </c>
      <c r="C159" s="374">
        <f>+'data''11'!B156</f>
        <v>1409.65932</v>
      </c>
      <c r="D159" s="268">
        <f t="shared" si="28"/>
        <v>0</v>
      </c>
      <c r="E159" s="269">
        <f t="shared" si="29"/>
        <v>0</v>
      </c>
      <c r="F159" s="270">
        <f t="shared" si="30"/>
        <v>0</v>
      </c>
      <c r="G159" s="271">
        <f t="shared" si="31"/>
        <v>1000</v>
      </c>
      <c r="H159" s="268">
        <f t="shared" si="32"/>
        <v>1000</v>
      </c>
      <c r="I159" s="272">
        <f t="shared" si="33"/>
        <v>5045.924</v>
      </c>
      <c r="J159" s="273">
        <f t="shared" si="34"/>
        <v>0</v>
      </c>
      <c r="K159" s="274">
        <f t="shared" si="35"/>
        <v>0</v>
      </c>
      <c r="L159" s="267">
        <f>'data''11'!C156</f>
        <v>6045.924</v>
      </c>
      <c r="M159" s="275">
        <f t="shared" si="36"/>
        <v>4447</v>
      </c>
      <c r="N159" s="276">
        <f>'data''11'!D156</f>
        <v>1000</v>
      </c>
      <c r="O159" s="277">
        <f>'data''11'!E156</f>
        <v>50</v>
      </c>
      <c r="P159" s="278">
        <f t="shared" si="37"/>
        <v>1050</v>
      </c>
      <c r="Q159" s="267">
        <f>IF('data''11'!G156&lt;data2011!Z159, 'data''11'!G156, 'data''11'!G156-data2011!Z159)</f>
        <v>4447</v>
      </c>
      <c r="R159" s="279"/>
      <c r="S159" s="279"/>
      <c r="T159" s="77" t="str">
        <f>+'data''11'!H156</f>
        <v>Y</v>
      </c>
      <c r="U159" s="187" t="s">
        <v>54</v>
      </c>
      <c r="V159" s="77"/>
      <c r="W159" s="78" t="str">
        <f t="shared" si="38"/>
        <v/>
      </c>
      <c r="X159" s="79" t="str">
        <f t="shared" si="39"/>
        <v/>
      </c>
      <c r="Y159" s="77">
        <f t="shared" si="40"/>
        <v>4447</v>
      </c>
      <c r="Z159" s="5">
        <v>0</v>
      </c>
      <c r="AA159" s="5">
        <v>0</v>
      </c>
      <c r="AC159" s="35" t="str">
        <f t="shared" si="41"/>
        <v/>
      </c>
    </row>
    <row r="160" spans="1:29" s="85" customFormat="1">
      <c r="A160" s="280"/>
      <c r="B160" s="373">
        <v>40696</v>
      </c>
      <c r="C160" s="374">
        <f>+'data''11'!B157</f>
        <v>1376.3841</v>
      </c>
      <c r="D160" s="268">
        <f t="shared" si="28"/>
        <v>0</v>
      </c>
      <c r="E160" s="269">
        <f t="shared" si="29"/>
        <v>0</v>
      </c>
      <c r="F160" s="270">
        <f t="shared" si="30"/>
        <v>0</v>
      </c>
      <c r="G160" s="271">
        <f t="shared" si="31"/>
        <v>1000</v>
      </c>
      <c r="H160" s="268">
        <f t="shared" si="32"/>
        <v>1000</v>
      </c>
      <c r="I160" s="272">
        <f t="shared" si="33"/>
        <v>5046.78</v>
      </c>
      <c r="J160" s="272">
        <f t="shared" si="34"/>
        <v>0</v>
      </c>
      <c r="K160" s="271">
        <f t="shared" si="35"/>
        <v>0</v>
      </c>
      <c r="L160" s="267">
        <f>'data''11'!C157</f>
        <v>6046.78</v>
      </c>
      <c r="M160" s="375">
        <f t="shared" si="36"/>
        <v>5562</v>
      </c>
      <c r="N160" s="276">
        <f>'data''11'!D157</f>
        <v>1000</v>
      </c>
      <c r="O160" s="277">
        <f>'data''11'!E157</f>
        <v>50</v>
      </c>
      <c r="P160" s="376">
        <f t="shared" si="37"/>
        <v>1050</v>
      </c>
      <c r="Q160" s="267">
        <f>IF('data''11'!G157&lt;data2011!Z160, 'data''11'!G157, 'data''11'!G157-data2011!Z160)</f>
        <v>5562</v>
      </c>
      <c r="R160" s="281"/>
      <c r="S160" s="281"/>
      <c r="T160" s="82" t="str">
        <f>+'data''11'!H157</f>
        <v>Y</v>
      </c>
      <c r="U160" s="187" t="s">
        <v>54</v>
      </c>
      <c r="V160" s="82"/>
      <c r="W160" s="83" t="str">
        <f t="shared" si="38"/>
        <v/>
      </c>
      <c r="X160" s="84" t="str">
        <f t="shared" si="39"/>
        <v/>
      </c>
      <c r="Y160" s="77">
        <f t="shared" si="40"/>
        <v>5562</v>
      </c>
      <c r="Z160" s="85">
        <v>0</v>
      </c>
      <c r="AA160" s="85">
        <v>0</v>
      </c>
      <c r="AC160" s="35" t="str">
        <f t="shared" si="41"/>
        <v/>
      </c>
    </row>
    <row r="161" spans="1:29">
      <c r="B161" s="266">
        <v>40697</v>
      </c>
      <c r="C161" s="374">
        <f>+'data''11'!B158</f>
        <v>1360.2506599999999</v>
      </c>
      <c r="D161" s="268">
        <f t="shared" si="28"/>
        <v>0</v>
      </c>
      <c r="E161" s="269">
        <f t="shared" si="29"/>
        <v>0</v>
      </c>
      <c r="F161" s="270">
        <f t="shared" si="30"/>
        <v>0</v>
      </c>
      <c r="G161" s="271">
        <f t="shared" si="31"/>
        <v>1000</v>
      </c>
      <c r="H161" s="268">
        <f t="shared" si="32"/>
        <v>1000</v>
      </c>
      <c r="I161" s="272">
        <f t="shared" si="33"/>
        <v>5050.38</v>
      </c>
      <c r="J161" s="273">
        <f t="shared" si="34"/>
        <v>0</v>
      </c>
      <c r="K161" s="274">
        <f t="shared" si="35"/>
        <v>0</v>
      </c>
      <c r="L161" s="267">
        <f>'data''11'!C158</f>
        <v>6050.38</v>
      </c>
      <c r="M161" s="275">
        <f t="shared" si="36"/>
        <v>5562</v>
      </c>
      <c r="N161" s="276">
        <f>'data''11'!D158</f>
        <v>1000</v>
      </c>
      <c r="O161" s="277">
        <f>'data''11'!E158</f>
        <v>50</v>
      </c>
      <c r="P161" s="278">
        <f t="shared" si="37"/>
        <v>1050</v>
      </c>
      <c r="Q161" s="267">
        <f>IF('data''11'!G158&lt;data2011!Z161, 'data''11'!G158, 'data''11'!G158-data2011!Z161)</f>
        <v>5562</v>
      </c>
      <c r="R161" s="279"/>
      <c r="S161" s="279"/>
      <c r="T161" s="77" t="str">
        <f>+'data''11'!H158</f>
        <v>Y</v>
      </c>
      <c r="U161" s="187" t="s">
        <v>54</v>
      </c>
      <c r="V161" s="77"/>
      <c r="W161" s="78" t="str">
        <f t="shared" si="38"/>
        <v/>
      </c>
      <c r="X161" s="79" t="str">
        <f t="shared" si="39"/>
        <v/>
      </c>
      <c r="Y161" s="77">
        <f t="shared" si="40"/>
        <v>5562</v>
      </c>
      <c r="Z161" s="5">
        <v>0</v>
      </c>
      <c r="AA161" s="5">
        <v>0</v>
      </c>
      <c r="AC161" s="35" t="str">
        <f t="shared" si="41"/>
        <v/>
      </c>
    </row>
    <row r="162" spans="1:29">
      <c r="B162" s="266">
        <v>40698</v>
      </c>
      <c r="C162" s="374">
        <f>+'data''11'!B159</f>
        <v>1360.2506599999999</v>
      </c>
      <c r="D162" s="268">
        <f t="shared" si="28"/>
        <v>0</v>
      </c>
      <c r="E162" s="269">
        <f t="shared" si="29"/>
        <v>0</v>
      </c>
      <c r="F162" s="270">
        <f t="shared" si="30"/>
        <v>0</v>
      </c>
      <c r="G162" s="271">
        <f t="shared" si="31"/>
        <v>1000</v>
      </c>
      <c r="H162" s="268">
        <f t="shared" si="32"/>
        <v>1000</v>
      </c>
      <c r="I162" s="272">
        <f t="shared" si="33"/>
        <v>5044.3599999999997</v>
      </c>
      <c r="J162" s="273">
        <f t="shared" si="34"/>
        <v>0</v>
      </c>
      <c r="K162" s="274">
        <f t="shared" si="35"/>
        <v>0</v>
      </c>
      <c r="L162" s="267">
        <f>'data''11'!C159</f>
        <v>6044.36</v>
      </c>
      <c r="M162" s="275">
        <f t="shared" si="36"/>
        <v>5937</v>
      </c>
      <c r="N162" s="276">
        <f>'data''11'!D159</f>
        <v>1000</v>
      </c>
      <c r="O162" s="277">
        <f>'data''11'!E159</f>
        <v>50</v>
      </c>
      <c r="P162" s="278">
        <f t="shared" si="37"/>
        <v>1050</v>
      </c>
      <c r="Q162" s="267">
        <f>IF('data''11'!G159&lt;data2011!Z162, 'data''11'!G159, 'data''11'!G159-data2011!Z162)</f>
        <v>5937</v>
      </c>
      <c r="R162" s="279"/>
      <c r="S162" s="279"/>
      <c r="T162" s="77" t="str">
        <f>+'data''11'!H159</f>
        <v>Y</v>
      </c>
      <c r="U162" s="187" t="s">
        <v>54</v>
      </c>
      <c r="V162" s="77"/>
      <c r="W162" s="78" t="str">
        <f t="shared" si="38"/>
        <v/>
      </c>
      <c r="X162" s="79" t="str">
        <f t="shared" si="39"/>
        <v/>
      </c>
      <c r="Y162" s="77">
        <f t="shared" si="40"/>
        <v>5937</v>
      </c>
      <c r="Z162" s="5">
        <v>0</v>
      </c>
      <c r="AA162" s="5">
        <v>0</v>
      </c>
      <c r="AC162" s="35" t="str">
        <f t="shared" si="41"/>
        <v/>
      </c>
    </row>
    <row r="163" spans="1:29" s="390" customFormat="1">
      <c r="A163" s="377"/>
      <c r="B163" s="378">
        <v>40699</v>
      </c>
      <c r="C163" s="374">
        <f>+'data''11'!B160</f>
        <v>1380.4174600000001</v>
      </c>
      <c r="D163" s="379">
        <f t="shared" si="28"/>
        <v>0</v>
      </c>
      <c r="E163" s="380">
        <f t="shared" si="29"/>
        <v>0</v>
      </c>
      <c r="F163" s="381">
        <f t="shared" si="30"/>
        <v>0</v>
      </c>
      <c r="G163" s="382">
        <f t="shared" si="31"/>
        <v>1000</v>
      </c>
      <c r="H163" s="379">
        <f t="shared" si="32"/>
        <v>1000</v>
      </c>
      <c r="I163" s="383">
        <f t="shared" si="33"/>
        <v>5046.0600000000004</v>
      </c>
      <c r="J163" s="383">
        <f t="shared" si="34"/>
        <v>0</v>
      </c>
      <c r="K163" s="382">
        <f t="shared" si="35"/>
        <v>0</v>
      </c>
      <c r="L163" s="267">
        <f>'data''11'!C160</f>
        <v>6046.06</v>
      </c>
      <c r="M163" s="384">
        <f t="shared" si="36"/>
        <v>5936</v>
      </c>
      <c r="N163" s="276">
        <f>'data''11'!D160</f>
        <v>1000</v>
      </c>
      <c r="O163" s="277">
        <f>'data''11'!E160</f>
        <v>50</v>
      </c>
      <c r="P163" s="385">
        <f t="shared" si="37"/>
        <v>1050</v>
      </c>
      <c r="Q163" s="267">
        <f>IF('data''11'!G160&lt;data2011!Z163, 'data''11'!G160, 'data''11'!G160-data2011!Z163)</f>
        <v>5936</v>
      </c>
      <c r="R163" s="386"/>
      <c r="S163" s="386"/>
      <c r="T163" s="387" t="str">
        <f>+'data''11'!H160</f>
        <v>Y</v>
      </c>
      <c r="U163" s="187" t="s">
        <v>54</v>
      </c>
      <c r="V163" s="387"/>
      <c r="W163" s="388" t="str">
        <f t="shared" si="38"/>
        <v/>
      </c>
      <c r="X163" s="389" t="str">
        <f t="shared" si="39"/>
        <v/>
      </c>
      <c r="Y163" s="77">
        <f t="shared" si="40"/>
        <v>5936</v>
      </c>
      <c r="Z163" s="390">
        <v>0</v>
      </c>
      <c r="AA163" s="390">
        <v>0</v>
      </c>
      <c r="AC163" s="35" t="str">
        <f t="shared" si="41"/>
        <v/>
      </c>
    </row>
    <row r="164" spans="1:29">
      <c r="B164" s="266">
        <v>40700</v>
      </c>
      <c r="C164" s="374">
        <f>+'data''11'!B161</f>
        <v>1354.70479</v>
      </c>
      <c r="D164" s="268">
        <f t="shared" si="28"/>
        <v>0</v>
      </c>
      <c r="E164" s="269">
        <f t="shared" si="29"/>
        <v>0</v>
      </c>
      <c r="F164" s="270">
        <f t="shared" si="30"/>
        <v>0</v>
      </c>
      <c r="G164" s="271">
        <f t="shared" si="31"/>
        <v>1000</v>
      </c>
      <c r="H164" s="268">
        <f t="shared" si="32"/>
        <v>1000</v>
      </c>
      <c r="I164" s="272">
        <f t="shared" si="33"/>
        <v>5049.7665408764169</v>
      </c>
      <c r="J164" s="273">
        <f t="shared" si="34"/>
        <v>0</v>
      </c>
      <c r="K164" s="274">
        <f t="shared" si="35"/>
        <v>0</v>
      </c>
      <c r="L164" s="267">
        <f>'data''11'!C161</f>
        <v>6049.7665408764169</v>
      </c>
      <c r="M164" s="275">
        <f t="shared" si="36"/>
        <v>5937</v>
      </c>
      <c r="N164" s="276">
        <f>'data''11'!D161</f>
        <v>1000</v>
      </c>
      <c r="O164" s="277">
        <f>'data''11'!E161</f>
        <v>50</v>
      </c>
      <c r="P164" s="278">
        <f t="shared" si="37"/>
        <v>1050</v>
      </c>
      <c r="Q164" s="267">
        <f>IF('data''11'!G161&lt;data2011!Z164, 'data''11'!G161, 'data''11'!G161-data2011!Z164)</f>
        <v>5937</v>
      </c>
      <c r="R164" s="279"/>
      <c r="S164" s="279"/>
      <c r="T164" s="77" t="str">
        <f>+'data''11'!H161</f>
        <v>Y</v>
      </c>
      <c r="U164" s="187" t="s">
        <v>54</v>
      </c>
      <c r="V164" s="77"/>
      <c r="W164" s="78" t="str">
        <f t="shared" si="38"/>
        <v/>
      </c>
      <c r="X164" s="79" t="str">
        <f t="shared" si="39"/>
        <v/>
      </c>
      <c r="Y164" s="77">
        <f t="shared" si="40"/>
        <v>5937</v>
      </c>
      <c r="Z164" s="5">
        <v>0</v>
      </c>
      <c r="AA164" s="5">
        <v>0</v>
      </c>
      <c r="AC164" s="35" t="str">
        <f t="shared" si="41"/>
        <v/>
      </c>
    </row>
    <row r="165" spans="1:29">
      <c r="B165" s="266">
        <v>40701</v>
      </c>
      <c r="C165" s="374">
        <f>+'data''11'!B162</f>
        <v>1348.6547499999999</v>
      </c>
      <c r="D165" s="268">
        <f t="shared" si="28"/>
        <v>0</v>
      </c>
      <c r="E165" s="269">
        <f t="shared" si="29"/>
        <v>0</v>
      </c>
      <c r="F165" s="270">
        <f t="shared" si="30"/>
        <v>0</v>
      </c>
      <c r="G165" s="271">
        <f t="shared" si="31"/>
        <v>1000</v>
      </c>
      <c r="H165" s="268">
        <f t="shared" si="32"/>
        <v>1000</v>
      </c>
      <c r="I165" s="272">
        <f t="shared" si="33"/>
        <v>5053.7666387774761</v>
      </c>
      <c r="J165" s="273">
        <f t="shared" si="34"/>
        <v>0</v>
      </c>
      <c r="K165" s="274">
        <f t="shared" si="35"/>
        <v>0</v>
      </c>
      <c r="L165" s="267">
        <f>'data''11'!C162</f>
        <v>6053.7666387774761</v>
      </c>
      <c r="M165" s="275">
        <f t="shared" si="36"/>
        <v>5937</v>
      </c>
      <c r="N165" s="276">
        <f>'data''11'!D162</f>
        <v>1000</v>
      </c>
      <c r="O165" s="277">
        <f>'data''11'!E162</f>
        <v>50</v>
      </c>
      <c r="P165" s="278">
        <f t="shared" si="37"/>
        <v>1050</v>
      </c>
      <c r="Q165" s="267">
        <f>IF('data''11'!G162&lt;data2011!Z165, 'data''11'!G162, 'data''11'!G162-data2011!Z165)</f>
        <v>5937</v>
      </c>
      <c r="R165" s="279"/>
      <c r="S165" s="279"/>
      <c r="T165" s="77" t="str">
        <f>+'data''11'!H162</f>
        <v>Y</v>
      </c>
      <c r="U165" s="187" t="s">
        <v>54</v>
      </c>
      <c r="V165" s="77"/>
      <c r="W165" s="78" t="str">
        <f t="shared" si="38"/>
        <v/>
      </c>
      <c r="X165" s="79" t="str">
        <f t="shared" si="39"/>
        <v/>
      </c>
      <c r="Y165" s="77">
        <f t="shared" si="40"/>
        <v>5937</v>
      </c>
      <c r="Z165" s="5">
        <v>0</v>
      </c>
      <c r="AA165" s="5">
        <v>0</v>
      </c>
      <c r="AC165" s="35" t="str">
        <f t="shared" si="41"/>
        <v/>
      </c>
    </row>
    <row r="166" spans="1:29">
      <c r="B166" s="266">
        <v>40702</v>
      </c>
      <c r="C166" s="374">
        <f>+'data''11'!B163</f>
        <v>1398.06341</v>
      </c>
      <c r="D166" s="268">
        <f t="shared" si="28"/>
        <v>0</v>
      </c>
      <c r="E166" s="269">
        <f t="shared" si="29"/>
        <v>0</v>
      </c>
      <c r="F166" s="270">
        <f t="shared" si="30"/>
        <v>0</v>
      </c>
      <c r="G166" s="271">
        <f t="shared" si="31"/>
        <v>1000</v>
      </c>
      <c r="H166" s="268">
        <f t="shared" si="32"/>
        <v>1000</v>
      </c>
      <c r="I166" s="272">
        <f t="shared" si="33"/>
        <v>5997.7079105560624</v>
      </c>
      <c r="J166" s="273">
        <f t="shared" si="34"/>
        <v>0</v>
      </c>
      <c r="K166" s="274">
        <f t="shared" si="35"/>
        <v>0</v>
      </c>
      <c r="L166" s="267">
        <f>'data''11'!C163</f>
        <v>6997.7079105560624</v>
      </c>
      <c r="M166" s="275">
        <f t="shared" si="36"/>
        <v>5936</v>
      </c>
      <c r="N166" s="276">
        <f>'data''11'!D163</f>
        <v>1000</v>
      </c>
      <c r="O166" s="277">
        <f>'data''11'!E163</f>
        <v>50</v>
      </c>
      <c r="P166" s="278">
        <f t="shared" si="37"/>
        <v>1050</v>
      </c>
      <c r="Q166" s="267">
        <f>IF('data''11'!G163&lt;data2011!Z166, 'data''11'!G163, 'data''11'!G163-data2011!Z166)</f>
        <v>5936</v>
      </c>
      <c r="R166" s="279"/>
      <c r="S166" s="279"/>
      <c r="T166" s="77" t="str">
        <f>+'data''11'!H163</f>
        <v>Y</v>
      </c>
      <c r="U166" s="187" t="s">
        <v>54</v>
      </c>
      <c r="V166" s="77"/>
      <c r="W166" s="78" t="str">
        <f t="shared" si="38"/>
        <v/>
      </c>
      <c r="X166" s="79" t="str">
        <f t="shared" si="39"/>
        <v/>
      </c>
      <c r="Y166" s="77">
        <f t="shared" si="40"/>
        <v>5936</v>
      </c>
      <c r="Z166" s="5">
        <v>0</v>
      </c>
      <c r="AA166" s="5">
        <v>0</v>
      </c>
      <c r="AC166" s="35" t="str">
        <f t="shared" si="41"/>
        <v/>
      </c>
    </row>
    <row r="167" spans="1:29">
      <c r="B167" s="266">
        <v>40703</v>
      </c>
      <c r="C167" s="374">
        <f>+'data''11'!B164</f>
        <v>1508.98081</v>
      </c>
      <c r="D167" s="268">
        <f t="shared" si="28"/>
        <v>0</v>
      </c>
      <c r="E167" s="269">
        <f t="shared" si="29"/>
        <v>0</v>
      </c>
      <c r="F167" s="270">
        <f t="shared" si="30"/>
        <v>0</v>
      </c>
      <c r="G167" s="271">
        <f t="shared" si="31"/>
        <v>1000</v>
      </c>
      <c r="H167" s="268">
        <f t="shared" si="32"/>
        <v>1000</v>
      </c>
      <c r="I167" s="272">
        <f t="shared" si="33"/>
        <v>7049.1510396538379</v>
      </c>
      <c r="J167" s="273">
        <f t="shared" si="34"/>
        <v>0</v>
      </c>
      <c r="K167" s="274">
        <f t="shared" si="35"/>
        <v>0</v>
      </c>
      <c r="L167" s="267">
        <f>'data''11'!C164</f>
        <v>8049.1510396538379</v>
      </c>
      <c r="M167" s="275">
        <f t="shared" si="36"/>
        <v>5932</v>
      </c>
      <c r="N167" s="276">
        <f>'data''11'!D164</f>
        <v>1000</v>
      </c>
      <c r="O167" s="277">
        <f>'data''11'!E164</f>
        <v>50</v>
      </c>
      <c r="P167" s="278">
        <f t="shared" si="37"/>
        <v>1050</v>
      </c>
      <c r="Q167" s="267">
        <f>IF('data''11'!G164&lt;data2011!Z167, 'data''11'!G164, 'data''11'!G164-data2011!Z167)</f>
        <v>5932</v>
      </c>
      <c r="R167" s="279"/>
      <c r="S167" s="279"/>
      <c r="T167" s="77" t="str">
        <f>+'data''11'!H164</f>
        <v>Y</v>
      </c>
      <c r="U167" s="187" t="s">
        <v>54</v>
      </c>
      <c r="V167" s="77"/>
      <c r="W167" s="78" t="str">
        <f t="shared" si="38"/>
        <v/>
      </c>
      <c r="X167" s="79" t="str">
        <f t="shared" si="39"/>
        <v/>
      </c>
      <c r="Y167" s="77">
        <f t="shared" si="40"/>
        <v>5932</v>
      </c>
      <c r="Z167" s="5">
        <v>0</v>
      </c>
      <c r="AA167" s="5">
        <v>0</v>
      </c>
      <c r="AC167" s="35" t="str">
        <f t="shared" si="41"/>
        <v/>
      </c>
    </row>
    <row r="168" spans="1:29">
      <c r="B168" s="266">
        <v>40704</v>
      </c>
      <c r="C168" s="374">
        <f>+'data''11'!B165</f>
        <v>1662.7526600000001</v>
      </c>
      <c r="D168" s="268">
        <f t="shared" si="28"/>
        <v>0</v>
      </c>
      <c r="E168" s="269">
        <f t="shared" si="29"/>
        <v>0</v>
      </c>
      <c r="F168" s="270">
        <f t="shared" si="30"/>
        <v>0</v>
      </c>
      <c r="G168" s="271">
        <f t="shared" si="31"/>
        <v>1000</v>
      </c>
      <c r="H168" s="268">
        <f t="shared" si="32"/>
        <v>1000</v>
      </c>
      <c r="I168" s="272">
        <f t="shared" si="33"/>
        <v>7541.5743867117508</v>
      </c>
      <c r="J168" s="273">
        <f t="shared" si="34"/>
        <v>0</v>
      </c>
      <c r="K168" s="274">
        <f t="shared" si="35"/>
        <v>0</v>
      </c>
      <c r="L168" s="267">
        <f>'data''11'!C165</f>
        <v>8541.5743867117508</v>
      </c>
      <c r="M168" s="275">
        <f t="shared" si="36"/>
        <v>5936</v>
      </c>
      <c r="N168" s="276">
        <f>'data''11'!D165</f>
        <v>1000</v>
      </c>
      <c r="O168" s="277">
        <f>'data''11'!E165</f>
        <v>50</v>
      </c>
      <c r="P168" s="278">
        <f t="shared" si="37"/>
        <v>1050</v>
      </c>
      <c r="Q168" s="267">
        <f>IF('data''11'!G165&lt;data2011!Z168, 'data''11'!G165, 'data''11'!G165-data2011!Z168)</f>
        <v>5936</v>
      </c>
      <c r="R168" s="279"/>
      <c r="S168" s="279"/>
      <c r="T168" s="77" t="str">
        <f>+'data''11'!H165</f>
        <v>Y</v>
      </c>
      <c r="U168" s="187" t="s">
        <v>54</v>
      </c>
      <c r="V168" s="77"/>
      <c r="W168" s="78" t="str">
        <f t="shared" si="38"/>
        <v/>
      </c>
      <c r="X168" s="79" t="str">
        <f t="shared" si="39"/>
        <v/>
      </c>
      <c r="Y168" s="77">
        <f t="shared" si="40"/>
        <v>5936</v>
      </c>
      <c r="Z168" s="5">
        <v>0</v>
      </c>
      <c r="AA168" s="5">
        <v>0</v>
      </c>
      <c r="AC168" s="35" t="str">
        <f t="shared" si="41"/>
        <v/>
      </c>
    </row>
    <row r="169" spans="1:29">
      <c r="B169" s="266">
        <v>40705</v>
      </c>
      <c r="C169" s="374">
        <f>+'data''11'!B166</f>
        <v>1828.12042</v>
      </c>
      <c r="D169" s="268">
        <f t="shared" si="28"/>
        <v>0</v>
      </c>
      <c r="E169" s="269">
        <f t="shared" si="29"/>
        <v>0</v>
      </c>
      <c r="F169" s="270">
        <f t="shared" si="30"/>
        <v>0</v>
      </c>
      <c r="G169" s="271">
        <f t="shared" si="31"/>
        <v>1000</v>
      </c>
      <c r="H169" s="268">
        <f t="shared" si="32"/>
        <v>1000</v>
      </c>
      <c r="I169" s="272">
        <f t="shared" si="33"/>
        <v>8052.0866565971246</v>
      </c>
      <c r="J169" s="273">
        <f t="shared" si="34"/>
        <v>0</v>
      </c>
      <c r="K169" s="274">
        <f t="shared" si="35"/>
        <v>0</v>
      </c>
      <c r="L169" s="267">
        <f>'data''11'!C166</f>
        <v>9052.0866565971246</v>
      </c>
      <c r="M169" s="275">
        <f t="shared" si="36"/>
        <v>5859</v>
      </c>
      <c r="N169" s="276">
        <f>'data''11'!D166</f>
        <v>1000</v>
      </c>
      <c r="O169" s="277">
        <f>'data''11'!E166</f>
        <v>50</v>
      </c>
      <c r="P169" s="278">
        <f t="shared" si="37"/>
        <v>1050</v>
      </c>
      <c r="Q169" s="267">
        <f>IF('data''11'!G166&lt;data2011!Z169, 'data''11'!G166, 'data''11'!G166-data2011!Z169)</f>
        <v>5859</v>
      </c>
      <c r="R169" s="279"/>
      <c r="S169" s="279"/>
      <c r="T169" s="77" t="str">
        <f>+'data''11'!H166</f>
        <v>Y</v>
      </c>
      <c r="U169" s="187" t="s">
        <v>54</v>
      </c>
      <c r="V169" s="77"/>
      <c r="W169" s="78" t="str">
        <f t="shared" si="38"/>
        <v/>
      </c>
      <c r="X169" s="79" t="str">
        <f t="shared" si="39"/>
        <v/>
      </c>
      <c r="Y169" s="77">
        <f t="shared" si="40"/>
        <v>5859</v>
      </c>
      <c r="Z169" s="5">
        <v>0</v>
      </c>
      <c r="AA169" s="5">
        <v>0</v>
      </c>
      <c r="AC169" s="35" t="str">
        <f t="shared" si="41"/>
        <v/>
      </c>
    </row>
    <row r="170" spans="1:29">
      <c r="B170" s="266">
        <v>40706</v>
      </c>
      <c r="C170" s="374">
        <f>+'data''11'!B167</f>
        <v>1898.7042200000001</v>
      </c>
      <c r="D170" s="268">
        <f t="shared" si="28"/>
        <v>0</v>
      </c>
      <c r="E170" s="269">
        <f t="shared" si="29"/>
        <v>0</v>
      </c>
      <c r="F170" s="270">
        <f t="shared" si="30"/>
        <v>0</v>
      </c>
      <c r="G170" s="271">
        <f t="shared" si="31"/>
        <v>1000</v>
      </c>
      <c r="H170" s="268">
        <f t="shared" si="32"/>
        <v>1000</v>
      </c>
      <c r="I170" s="272">
        <f t="shared" si="33"/>
        <v>8054.4816409904815</v>
      </c>
      <c r="J170" s="273">
        <f t="shared" si="34"/>
        <v>0</v>
      </c>
      <c r="K170" s="274">
        <f t="shared" si="35"/>
        <v>0</v>
      </c>
      <c r="L170" s="267">
        <f>'data''11'!C167</f>
        <v>9054.4816409904815</v>
      </c>
      <c r="M170" s="275">
        <f t="shared" si="36"/>
        <v>4987</v>
      </c>
      <c r="N170" s="276">
        <f>'data''11'!D167</f>
        <v>1000</v>
      </c>
      <c r="O170" s="277">
        <f>'data''11'!E167</f>
        <v>50</v>
      </c>
      <c r="P170" s="278">
        <f t="shared" si="37"/>
        <v>1050</v>
      </c>
      <c r="Q170" s="267">
        <f>IF('data''11'!G167&lt;data2011!Z170, 'data''11'!G167, 'data''11'!G167-data2011!Z170)</f>
        <v>4987</v>
      </c>
      <c r="R170" s="279"/>
      <c r="S170" s="279"/>
      <c r="T170" s="77" t="str">
        <f>+'data''11'!H167</f>
        <v>Y</v>
      </c>
      <c r="U170" s="187" t="s">
        <v>54</v>
      </c>
      <c r="V170" s="77"/>
      <c r="W170" s="78" t="str">
        <f t="shared" si="38"/>
        <v/>
      </c>
      <c r="X170" s="79" t="str">
        <f t="shared" si="39"/>
        <v/>
      </c>
      <c r="Y170" s="77">
        <f t="shared" si="40"/>
        <v>4987</v>
      </c>
      <c r="Z170" s="5">
        <v>0</v>
      </c>
      <c r="AA170" s="5">
        <v>0</v>
      </c>
      <c r="AC170" s="35" t="str">
        <f t="shared" si="41"/>
        <v/>
      </c>
    </row>
    <row r="171" spans="1:29">
      <c r="B171" s="266">
        <v>40707</v>
      </c>
      <c r="C171" s="374">
        <f>+'data''11'!B168</f>
        <v>2031.8051</v>
      </c>
      <c r="D171" s="268">
        <f t="shared" si="28"/>
        <v>0</v>
      </c>
      <c r="E171" s="269">
        <f t="shared" si="29"/>
        <v>0</v>
      </c>
      <c r="F171" s="270">
        <f t="shared" si="30"/>
        <v>0</v>
      </c>
      <c r="G171" s="271">
        <f t="shared" si="31"/>
        <v>1000</v>
      </c>
      <c r="H171" s="268">
        <f t="shared" si="32"/>
        <v>1000</v>
      </c>
      <c r="I171" s="272">
        <f t="shared" si="33"/>
        <v>8051.3926411571356</v>
      </c>
      <c r="J171" s="273">
        <f t="shared" si="34"/>
        <v>0</v>
      </c>
      <c r="K171" s="274">
        <f t="shared" si="35"/>
        <v>0</v>
      </c>
      <c r="L171" s="267">
        <f>'data''11'!C168</f>
        <v>9051.3926411571356</v>
      </c>
      <c r="M171" s="275">
        <f t="shared" si="36"/>
        <v>6662</v>
      </c>
      <c r="N171" s="276">
        <f>'data''11'!D168</f>
        <v>1000</v>
      </c>
      <c r="O171" s="277">
        <f>'data''11'!E168</f>
        <v>50</v>
      </c>
      <c r="P171" s="278">
        <f t="shared" si="37"/>
        <v>1050</v>
      </c>
      <c r="Q171" s="267">
        <f>IF('data''11'!G168&lt;data2011!Z171, 'data''11'!G168, 'data''11'!G168-data2011!Z171)</f>
        <v>6662</v>
      </c>
      <c r="R171" s="279"/>
      <c r="S171" s="279"/>
      <c r="T171" s="77" t="str">
        <f>+'data''11'!H168</f>
        <v>Y</v>
      </c>
      <c r="U171" s="187" t="s">
        <v>54</v>
      </c>
      <c r="V171" s="77"/>
      <c r="W171" s="78" t="str">
        <f t="shared" si="38"/>
        <v/>
      </c>
      <c r="X171" s="79" t="str">
        <f t="shared" si="39"/>
        <v/>
      </c>
      <c r="Y171" s="77">
        <f t="shared" si="40"/>
        <v>6662</v>
      </c>
      <c r="Z171" s="5">
        <v>0</v>
      </c>
      <c r="AA171" s="5">
        <v>0</v>
      </c>
      <c r="AC171" s="35" t="str">
        <f t="shared" si="41"/>
        <v/>
      </c>
    </row>
    <row r="172" spans="1:29">
      <c r="B172" s="266">
        <v>40708</v>
      </c>
      <c r="C172" s="374">
        <f>+'data''11'!B169</f>
        <v>2314.6444700000002</v>
      </c>
      <c r="D172" s="268">
        <f t="shared" si="28"/>
        <v>0</v>
      </c>
      <c r="E172" s="269">
        <f t="shared" si="29"/>
        <v>0</v>
      </c>
      <c r="F172" s="270">
        <f t="shared" si="30"/>
        <v>0</v>
      </c>
      <c r="G172" s="271">
        <f t="shared" si="31"/>
        <v>1000</v>
      </c>
      <c r="H172" s="268">
        <f t="shared" si="32"/>
        <v>1000</v>
      </c>
      <c r="I172" s="272">
        <f t="shared" si="33"/>
        <v>9743.7858799999995</v>
      </c>
      <c r="J172" s="273">
        <f t="shared" si="34"/>
        <v>0</v>
      </c>
      <c r="K172" s="274">
        <f t="shared" si="35"/>
        <v>0</v>
      </c>
      <c r="L172" s="267">
        <f>'data''11'!C169</f>
        <v>10743.785879999999</v>
      </c>
      <c r="M172" s="275">
        <f t="shared" si="36"/>
        <v>6384</v>
      </c>
      <c r="N172" s="276">
        <f>'data''11'!D169</f>
        <v>1000</v>
      </c>
      <c r="O172" s="277">
        <f>'data''11'!E169</f>
        <v>50</v>
      </c>
      <c r="P172" s="278">
        <f t="shared" si="37"/>
        <v>1050</v>
      </c>
      <c r="Q172" s="267">
        <f>IF('data''11'!G169&lt;data2011!Z172, 'data''11'!G169, 'data''11'!G169-data2011!Z172)</f>
        <v>6384</v>
      </c>
      <c r="R172" s="279"/>
      <c r="S172" s="279"/>
      <c r="T172" s="77" t="str">
        <f>+'data''11'!H169</f>
        <v>Y</v>
      </c>
      <c r="U172" s="187" t="s">
        <v>54</v>
      </c>
      <c r="V172" s="77"/>
      <c r="W172" s="78" t="str">
        <f t="shared" si="38"/>
        <v/>
      </c>
      <c r="X172" s="79" t="str">
        <f t="shared" si="39"/>
        <v/>
      </c>
      <c r="Y172" s="77">
        <f t="shared" si="40"/>
        <v>6384</v>
      </c>
      <c r="Z172" s="5">
        <v>0</v>
      </c>
      <c r="AA172" s="5">
        <v>0</v>
      </c>
      <c r="AC172" s="35" t="str">
        <f t="shared" si="41"/>
        <v/>
      </c>
    </row>
    <row r="173" spans="1:29">
      <c r="B173" s="266">
        <v>40709</v>
      </c>
      <c r="C173" s="374">
        <f>+'data''11'!B170</f>
        <v>2568.2419800000002</v>
      </c>
      <c r="D173" s="268">
        <f t="shared" si="28"/>
        <v>0</v>
      </c>
      <c r="E173" s="269">
        <f t="shared" si="29"/>
        <v>0</v>
      </c>
      <c r="F173" s="270">
        <f t="shared" si="30"/>
        <v>0</v>
      </c>
      <c r="G173" s="271">
        <f t="shared" si="31"/>
        <v>1000</v>
      </c>
      <c r="H173" s="268">
        <f t="shared" si="32"/>
        <v>1000</v>
      </c>
      <c r="I173" s="272">
        <f t="shared" si="33"/>
        <v>10048.416540000002</v>
      </c>
      <c r="J173" s="273">
        <f t="shared" si="34"/>
        <v>0</v>
      </c>
      <c r="K173" s="274">
        <f t="shared" si="35"/>
        <v>0</v>
      </c>
      <c r="L173" s="267">
        <f>'data''11'!C170</f>
        <v>11048.416540000002</v>
      </c>
      <c r="M173" s="275">
        <f t="shared" si="36"/>
        <v>6191</v>
      </c>
      <c r="N173" s="276">
        <f>'data''11'!D170</f>
        <v>1000</v>
      </c>
      <c r="O173" s="277">
        <f>'data''11'!E170</f>
        <v>50</v>
      </c>
      <c r="P173" s="278">
        <f t="shared" si="37"/>
        <v>1050</v>
      </c>
      <c r="Q173" s="267">
        <f>IF('data''11'!G170&lt;data2011!Z173, 'data''11'!G170, 'data''11'!G170-data2011!Z173)</f>
        <v>6191</v>
      </c>
      <c r="R173" s="279"/>
      <c r="S173" s="279"/>
      <c r="T173" s="77" t="str">
        <f>+'data''11'!H170</f>
        <v>Y</v>
      </c>
      <c r="U173" s="187" t="s">
        <v>54</v>
      </c>
      <c r="V173" s="77"/>
      <c r="W173" s="78" t="str">
        <f t="shared" si="38"/>
        <v/>
      </c>
      <c r="X173" s="79" t="str">
        <f t="shared" si="39"/>
        <v/>
      </c>
      <c r="Y173" s="77">
        <f t="shared" si="40"/>
        <v>6191</v>
      </c>
      <c r="Z173" s="5">
        <v>0</v>
      </c>
      <c r="AA173" s="5">
        <v>0</v>
      </c>
      <c r="AC173" s="35" t="str">
        <f t="shared" si="41"/>
        <v/>
      </c>
    </row>
    <row r="174" spans="1:29">
      <c r="B174" s="266">
        <v>40710</v>
      </c>
      <c r="C174" s="374">
        <f>+'data''11'!B171</f>
        <v>2715.4596200000001</v>
      </c>
      <c r="D174" s="268">
        <f t="shared" si="28"/>
        <v>0</v>
      </c>
      <c r="E174" s="269">
        <f t="shared" si="29"/>
        <v>0</v>
      </c>
      <c r="F174" s="270">
        <f t="shared" si="30"/>
        <v>0</v>
      </c>
      <c r="G174" s="271">
        <f t="shared" si="31"/>
        <v>1000</v>
      </c>
      <c r="H174" s="268">
        <f t="shared" si="32"/>
        <v>1000</v>
      </c>
      <c r="I174" s="272">
        <f t="shared" si="33"/>
        <v>10044.872284635447</v>
      </c>
      <c r="J174" s="273">
        <f t="shared" si="34"/>
        <v>0</v>
      </c>
      <c r="K174" s="274">
        <f t="shared" si="35"/>
        <v>0</v>
      </c>
      <c r="L174" s="267">
        <f>'data''11'!C171</f>
        <v>11044.872284635447</v>
      </c>
      <c r="M174" s="275">
        <f t="shared" si="36"/>
        <v>6663</v>
      </c>
      <c r="N174" s="276">
        <f>'data''11'!D171</f>
        <v>1000</v>
      </c>
      <c r="O174" s="277">
        <f>'data''11'!E171</f>
        <v>50</v>
      </c>
      <c r="P174" s="278">
        <f t="shared" si="37"/>
        <v>1050</v>
      </c>
      <c r="Q174" s="267">
        <f>IF('data''11'!G171&lt;data2011!Z174, 'data''11'!G171, 'data''11'!G171-data2011!Z174)</f>
        <v>6663</v>
      </c>
      <c r="R174" s="279"/>
      <c r="S174" s="279"/>
      <c r="T174" s="77" t="str">
        <f>+'data''11'!H171</f>
        <v>Y</v>
      </c>
      <c r="U174" s="187" t="s">
        <v>54</v>
      </c>
      <c r="V174" s="77"/>
      <c r="W174" s="78" t="str">
        <f t="shared" si="38"/>
        <v/>
      </c>
      <c r="X174" s="79" t="str">
        <f t="shared" si="39"/>
        <v/>
      </c>
      <c r="Y174" s="77">
        <f t="shared" si="40"/>
        <v>6663</v>
      </c>
      <c r="Z174" s="5">
        <v>0</v>
      </c>
      <c r="AA174" s="5">
        <v>0</v>
      </c>
      <c r="AC174" s="35" t="str">
        <f t="shared" si="41"/>
        <v/>
      </c>
    </row>
    <row r="175" spans="1:29">
      <c r="B175" s="266">
        <v>40711</v>
      </c>
      <c r="C175" s="374">
        <f>+'data''11'!B172</f>
        <v>2883.8524000000002</v>
      </c>
      <c r="D175" s="268">
        <f t="shared" si="28"/>
        <v>0</v>
      </c>
      <c r="E175" s="269">
        <f t="shared" si="29"/>
        <v>0</v>
      </c>
      <c r="F175" s="270">
        <f t="shared" si="30"/>
        <v>0</v>
      </c>
      <c r="G175" s="271">
        <f t="shared" si="31"/>
        <v>1000</v>
      </c>
      <c r="H175" s="268">
        <f t="shared" si="32"/>
        <v>1000</v>
      </c>
      <c r="I175" s="272">
        <f t="shared" si="33"/>
        <v>9635.4230000000007</v>
      </c>
      <c r="J175" s="273">
        <f t="shared" si="34"/>
        <v>0</v>
      </c>
      <c r="K175" s="274">
        <f t="shared" si="35"/>
        <v>0</v>
      </c>
      <c r="L175" s="267">
        <f>'data''11'!C172</f>
        <v>10635.423000000001</v>
      </c>
      <c r="M175" s="275">
        <f t="shared" si="36"/>
        <v>6663</v>
      </c>
      <c r="N175" s="276">
        <f>'data''11'!D172</f>
        <v>1000</v>
      </c>
      <c r="O175" s="277">
        <f>'data''11'!E172</f>
        <v>50</v>
      </c>
      <c r="P175" s="278">
        <f t="shared" si="37"/>
        <v>1050</v>
      </c>
      <c r="Q175" s="267">
        <f>IF('data''11'!G172&lt;data2011!Z175, 'data''11'!G172, 'data''11'!G172-data2011!Z175)</f>
        <v>6663</v>
      </c>
      <c r="R175" s="279"/>
      <c r="S175" s="279"/>
      <c r="T175" s="77" t="str">
        <f>+'data''11'!H172</f>
        <v>Y</v>
      </c>
      <c r="U175" s="187" t="s">
        <v>54</v>
      </c>
      <c r="V175" s="77"/>
      <c r="W175" s="78" t="str">
        <f t="shared" si="38"/>
        <v/>
      </c>
      <c r="X175" s="79" t="str">
        <f t="shared" si="39"/>
        <v/>
      </c>
      <c r="Y175" s="77">
        <f t="shared" si="40"/>
        <v>6663</v>
      </c>
      <c r="Z175" s="5">
        <v>0</v>
      </c>
      <c r="AA175" s="5">
        <v>0</v>
      </c>
      <c r="AC175" s="35" t="str">
        <f t="shared" si="41"/>
        <v/>
      </c>
    </row>
    <row r="176" spans="1:29">
      <c r="B176" s="266">
        <v>40712</v>
      </c>
      <c r="C176" s="374">
        <f>+'data''11'!B173</f>
        <v>3092.5787799999998</v>
      </c>
      <c r="D176" s="268">
        <f t="shared" si="28"/>
        <v>0</v>
      </c>
      <c r="E176" s="269">
        <f t="shared" si="29"/>
        <v>0</v>
      </c>
      <c r="F176" s="270">
        <f t="shared" si="30"/>
        <v>0</v>
      </c>
      <c r="G176" s="271">
        <f t="shared" si="31"/>
        <v>1000</v>
      </c>
      <c r="H176" s="268">
        <f t="shared" si="32"/>
        <v>1000</v>
      </c>
      <c r="I176" s="272">
        <f t="shared" si="33"/>
        <v>9565.5839000000014</v>
      </c>
      <c r="J176" s="273">
        <f t="shared" si="34"/>
        <v>0</v>
      </c>
      <c r="K176" s="274">
        <f t="shared" si="35"/>
        <v>0</v>
      </c>
      <c r="L176" s="267">
        <f>'data''11'!C173</f>
        <v>10565.583900000001</v>
      </c>
      <c r="M176" s="275">
        <f t="shared" si="36"/>
        <v>6663</v>
      </c>
      <c r="N176" s="276">
        <f>'data''11'!D173</f>
        <v>1000</v>
      </c>
      <c r="O176" s="277">
        <f>'data''11'!E173</f>
        <v>50</v>
      </c>
      <c r="P176" s="278">
        <f t="shared" si="37"/>
        <v>1050</v>
      </c>
      <c r="Q176" s="267">
        <f>IF('data''11'!G173&lt;data2011!Z176, 'data''11'!G173, 'data''11'!G173-data2011!Z176)</f>
        <v>6663</v>
      </c>
      <c r="R176" s="279"/>
      <c r="S176" s="279"/>
      <c r="T176" s="77" t="str">
        <f>+'data''11'!H173</f>
        <v>Y</v>
      </c>
      <c r="U176" s="187" t="s">
        <v>54</v>
      </c>
      <c r="V176" s="77"/>
      <c r="W176" s="78" t="str">
        <f t="shared" si="38"/>
        <v/>
      </c>
      <c r="X176" s="79" t="str">
        <f t="shared" si="39"/>
        <v/>
      </c>
      <c r="Y176" s="77">
        <f t="shared" si="40"/>
        <v>6663</v>
      </c>
      <c r="Z176" s="5">
        <v>0</v>
      </c>
      <c r="AA176" s="5">
        <v>0</v>
      </c>
      <c r="AC176" s="35" t="str">
        <f t="shared" si="41"/>
        <v/>
      </c>
    </row>
    <row r="177" spans="1:29">
      <c r="B177" s="266">
        <v>40713</v>
      </c>
      <c r="C177" s="374">
        <f>+'data''11'!B174</f>
        <v>3151.0625</v>
      </c>
      <c r="D177" s="268">
        <f t="shared" si="28"/>
        <v>0</v>
      </c>
      <c r="E177" s="269">
        <f t="shared" si="29"/>
        <v>0</v>
      </c>
      <c r="F177" s="270">
        <f t="shared" si="30"/>
        <v>0</v>
      </c>
      <c r="G177" s="271">
        <f t="shared" si="31"/>
        <v>1000</v>
      </c>
      <c r="H177" s="268">
        <f t="shared" si="32"/>
        <v>1000</v>
      </c>
      <c r="I177" s="272">
        <f t="shared" si="33"/>
        <v>9557.214899999999</v>
      </c>
      <c r="J177" s="273">
        <f t="shared" si="34"/>
        <v>0</v>
      </c>
      <c r="K177" s="274">
        <f t="shared" si="35"/>
        <v>0</v>
      </c>
      <c r="L177" s="267">
        <f>'data''11'!C174</f>
        <v>10557.214899999999</v>
      </c>
      <c r="M177" s="275">
        <f t="shared" si="36"/>
        <v>6662</v>
      </c>
      <c r="N177" s="276">
        <f>'data''11'!D174</f>
        <v>1000</v>
      </c>
      <c r="O177" s="277">
        <f>'data''11'!E174</f>
        <v>50</v>
      </c>
      <c r="P177" s="278">
        <f t="shared" si="37"/>
        <v>1050</v>
      </c>
      <c r="Q177" s="267">
        <f>IF('data''11'!G174&lt;data2011!Z177, 'data''11'!G174, 'data''11'!G174-data2011!Z177)</f>
        <v>6662</v>
      </c>
      <c r="R177" s="279"/>
      <c r="S177" s="279"/>
      <c r="T177" s="77" t="str">
        <f>+'data''11'!H174</f>
        <v>Y</v>
      </c>
      <c r="U177" s="187" t="s">
        <v>54</v>
      </c>
      <c r="V177" s="77"/>
      <c r="W177" s="78" t="str">
        <f t="shared" si="38"/>
        <v/>
      </c>
      <c r="X177" s="79" t="str">
        <f t="shared" si="39"/>
        <v/>
      </c>
      <c r="Y177" s="77">
        <f t="shared" si="40"/>
        <v>6662</v>
      </c>
      <c r="Z177" s="5">
        <v>0</v>
      </c>
      <c r="AA177" s="5">
        <v>0</v>
      </c>
      <c r="AC177" s="35" t="str">
        <f t="shared" si="41"/>
        <v/>
      </c>
    </row>
    <row r="178" spans="1:29">
      <c r="B178" s="266">
        <v>40714</v>
      </c>
      <c r="C178" s="374">
        <f>+'data''11'!B175</f>
        <v>3161.1459</v>
      </c>
      <c r="D178" s="268">
        <f t="shared" si="28"/>
        <v>0</v>
      </c>
      <c r="E178" s="269">
        <f t="shared" si="29"/>
        <v>0</v>
      </c>
      <c r="F178" s="270">
        <f t="shared" si="30"/>
        <v>0</v>
      </c>
      <c r="G178" s="271">
        <f t="shared" si="31"/>
        <v>1000</v>
      </c>
      <c r="H178" s="268">
        <f t="shared" si="32"/>
        <v>1000</v>
      </c>
      <c r="I178" s="272">
        <f t="shared" si="33"/>
        <v>8179.0189000000009</v>
      </c>
      <c r="J178" s="273">
        <f t="shared" si="34"/>
        <v>0</v>
      </c>
      <c r="K178" s="274">
        <f t="shared" si="35"/>
        <v>0</v>
      </c>
      <c r="L178" s="267">
        <f>'data''11'!C175</f>
        <v>9179.0189000000009</v>
      </c>
      <c r="M178" s="275">
        <f t="shared" si="36"/>
        <v>6957</v>
      </c>
      <c r="N178" s="276">
        <f>'data''11'!D175</f>
        <v>1000</v>
      </c>
      <c r="O178" s="277">
        <f>'data''11'!E175</f>
        <v>50</v>
      </c>
      <c r="P178" s="278">
        <f t="shared" si="37"/>
        <v>1050</v>
      </c>
      <c r="Q178" s="267">
        <f>IF('data''11'!G175&lt;data2011!Z178, 'data''11'!G175, 'data''11'!G175-data2011!Z178)</f>
        <v>6957</v>
      </c>
      <c r="R178" s="279"/>
      <c r="S178" s="279"/>
      <c r="T178" s="77" t="str">
        <f>+'data''11'!H175</f>
        <v>Y</v>
      </c>
      <c r="U178" s="187" t="s">
        <v>54</v>
      </c>
      <c r="V178" s="77"/>
      <c r="W178" s="78" t="str">
        <f t="shared" si="38"/>
        <v/>
      </c>
      <c r="X178" s="79" t="str">
        <f t="shared" si="39"/>
        <v/>
      </c>
      <c r="Y178" s="77">
        <f t="shared" si="40"/>
        <v>6957</v>
      </c>
      <c r="Z178" s="5">
        <v>0</v>
      </c>
      <c r="AA178" s="5">
        <v>0</v>
      </c>
      <c r="AC178" s="35" t="str">
        <f t="shared" si="41"/>
        <v/>
      </c>
    </row>
    <row r="179" spans="1:29">
      <c r="B179" s="266">
        <v>40715</v>
      </c>
      <c r="C179" s="374">
        <f>+'data''11'!B176</f>
        <v>3721.7829400000001</v>
      </c>
      <c r="D179" s="268">
        <f t="shared" si="28"/>
        <v>0</v>
      </c>
      <c r="E179" s="269">
        <f t="shared" si="29"/>
        <v>0</v>
      </c>
      <c r="F179" s="270">
        <f t="shared" si="30"/>
        <v>0</v>
      </c>
      <c r="G179" s="271">
        <f t="shared" si="31"/>
        <v>1000</v>
      </c>
      <c r="H179" s="268">
        <f t="shared" si="32"/>
        <v>1000</v>
      </c>
      <c r="I179" s="272">
        <f t="shared" si="33"/>
        <v>6803.5914233881886</v>
      </c>
      <c r="J179" s="273">
        <f t="shared" si="34"/>
        <v>0</v>
      </c>
      <c r="K179" s="274">
        <f t="shared" si="35"/>
        <v>0</v>
      </c>
      <c r="L179" s="267">
        <f>'data''11'!C176</f>
        <v>7803.5914233881886</v>
      </c>
      <c r="M179" s="275">
        <f t="shared" si="36"/>
        <v>6691</v>
      </c>
      <c r="N179" s="276">
        <f>'data''11'!D176</f>
        <v>1000</v>
      </c>
      <c r="O179" s="277">
        <f>'data''11'!E176</f>
        <v>50</v>
      </c>
      <c r="P179" s="278">
        <f t="shared" si="37"/>
        <v>1050</v>
      </c>
      <c r="Q179" s="267">
        <f>IF('data''11'!G176&lt;data2011!Z179, 'data''11'!G176, 'data''11'!G176-data2011!Z179)</f>
        <v>6691</v>
      </c>
      <c r="R179" s="279"/>
      <c r="S179" s="279"/>
      <c r="T179" s="77" t="str">
        <f>+'data''11'!H176</f>
        <v>Y</v>
      </c>
      <c r="U179" s="187" t="s">
        <v>54</v>
      </c>
      <c r="V179" s="77"/>
      <c r="W179" s="78" t="str">
        <f t="shared" si="38"/>
        <v/>
      </c>
      <c r="X179" s="79" t="str">
        <f t="shared" si="39"/>
        <v/>
      </c>
      <c r="Y179" s="77">
        <f t="shared" si="40"/>
        <v>6691</v>
      </c>
      <c r="Z179" s="5">
        <v>0</v>
      </c>
      <c r="AA179" s="5">
        <v>0</v>
      </c>
      <c r="AC179" s="35" t="str">
        <f t="shared" si="41"/>
        <v/>
      </c>
    </row>
    <row r="180" spans="1:29">
      <c r="B180" s="266">
        <v>40716</v>
      </c>
      <c r="C180" s="374">
        <f>+'data''11'!B177</f>
        <v>3750.0164600000003</v>
      </c>
      <c r="D180" s="268">
        <f t="shared" si="28"/>
        <v>0</v>
      </c>
      <c r="E180" s="269">
        <f t="shared" si="29"/>
        <v>0</v>
      </c>
      <c r="F180" s="270">
        <f t="shared" si="30"/>
        <v>0</v>
      </c>
      <c r="G180" s="271">
        <f t="shared" si="31"/>
        <v>1000</v>
      </c>
      <c r="H180" s="268">
        <f t="shared" si="32"/>
        <v>1000</v>
      </c>
      <c r="I180" s="272">
        <f t="shared" si="33"/>
        <v>5257.1770467818606</v>
      </c>
      <c r="J180" s="273">
        <f t="shared" si="34"/>
        <v>0</v>
      </c>
      <c r="K180" s="274">
        <f t="shared" si="35"/>
        <v>0</v>
      </c>
      <c r="L180" s="267">
        <f>'data''11'!C177</f>
        <v>6257.1770467818606</v>
      </c>
      <c r="M180" s="275">
        <f t="shared" si="36"/>
        <v>6473</v>
      </c>
      <c r="N180" s="276">
        <f>'data''11'!D177</f>
        <v>1000</v>
      </c>
      <c r="O180" s="277">
        <f>'data''11'!E177</f>
        <v>50</v>
      </c>
      <c r="P180" s="278">
        <f t="shared" si="37"/>
        <v>1050</v>
      </c>
      <c r="Q180" s="267">
        <f>IF('data''11'!G177&lt;data2011!Z180, 'data''11'!G177, 'data''11'!G177-data2011!Z180)</f>
        <v>6473</v>
      </c>
      <c r="R180" s="279"/>
      <c r="S180" s="279"/>
      <c r="T180" s="77" t="str">
        <f>+'data''11'!H177</f>
        <v>Y</v>
      </c>
      <c r="U180" s="187" t="s">
        <v>54</v>
      </c>
      <c r="V180" s="77"/>
      <c r="W180" s="78" t="str">
        <f t="shared" si="38"/>
        <v/>
      </c>
      <c r="X180" s="79" t="str">
        <f t="shared" si="39"/>
        <v/>
      </c>
      <c r="Y180" s="77">
        <f t="shared" si="40"/>
        <v>6473</v>
      </c>
      <c r="Z180" s="5">
        <v>0</v>
      </c>
      <c r="AA180" s="5">
        <v>0</v>
      </c>
      <c r="AC180" s="35" t="str">
        <f t="shared" si="41"/>
        <v/>
      </c>
    </row>
    <row r="181" spans="1:29">
      <c r="B181" s="266">
        <v>40717</v>
      </c>
      <c r="C181" s="374">
        <f>+'data''11'!B178</f>
        <v>3031.0700400000001</v>
      </c>
      <c r="D181" s="268">
        <f t="shared" si="28"/>
        <v>0</v>
      </c>
      <c r="E181" s="269">
        <f t="shared" si="29"/>
        <v>0</v>
      </c>
      <c r="F181" s="270">
        <f t="shared" si="30"/>
        <v>0</v>
      </c>
      <c r="G181" s="271">
        <f t="shared" si="31"/>
        <v>1000</v>
      </c>
      <c r="H181" s="268">
        <f t="shared" si="32"/>
        <v>1000</v>
      </c>
      <c r="I181" s="272">
        <f t="shared" si="33"/>
        <v>5075.6473617553711</v>
      </c>
      <c r="J181" s="273">
        <f t="shared" si="34"/>
        <v>0</v>
      </c>
      <c r="K181" s="274">
        <f t="shared" si="35"/>
        <v>0</v>
      </c>
      <c r="L181" s="267">
        <f>'data''11'!C178</f>
        <v>6075.6473617553711</v>
      </c>
      <c r="M181" s="275">
        <f t="shared" si="36"/>
        <v>6569</v>
      </c>
      <c r="N181" s="276">
        <f>'data''11'!D178</f>
        <v>1000</v>
      </c>
      <c r="O181" s="277">
        <f>'data''11'!E178</f>
        <v>50</v>
      </c>
      <c r="P181" s="278">
        <f t="shared" si="37"/>
        <v>1050</v>
      </c>
      <c r="Q181" s="267">
        <f>IF('data''11'!G178&lt;data2011!Z181, 'data''11'!G178, 'data''11'!G178-data2011!Z181)</f>
        <v>6569</v>
      </c>
      <c r="R181" s="279"/>
      <c r="S181" s="279"/>
      <c r="T181" s="77" t="str">
        <f>+'data''11'!H178</f>
        <v>Y</v>
      </c>
      <c r="U181" s="187" t="s">
        <v>54</v>
      </c>
      <c r="V181" s="77"/>
      <c r="W181" s="78" t="str">
        <f t="shared" si="38"/>
        <v/>
      </c>
      <c r="X181" s="79" t="str">
        <f t="shared" si="39"/>
        <v/>
      </c>
      <c r="Y181" s="77">
        <f t="shared" si="40"/>
        <v>6569</v>
      </c>
      <c r="Z181" s="5">
        <v>0</v>
      </c>
      <c r="AA181" s="5">
        <v>0</v>
      </c>
      <c r="AC181" s="35" t="str">
        <f t="shared" si="41"/>
        <v/>
      </c>
    </row>
    <row r="182" spans="1:29">
      <c r="B182" s="266">
        <v>40718</v>
      </c>
      <c r="C182" s="374">
        <f>+'data''11'!B179</f>
        <v>3009.8949000000002</v>
      </c>
      <c r="D182" s="268">
        <f t="shared" si="28"/>
        <v>0</v>
      </c>
      <c r="E182" s="269">
        <f t="shared" si="29"/>
        <v>0</v>
      </c>
      <c r="F182" s="270">
        <f t="shared" si="30"/>
        <v>0</v>
      </c>
      <c r="G182" s="271">
        <f t="shared" si="31"/>
        <v>1000</v>
      </c>
      <c r="H182" s="268">
        <f t="shared" si="32"/>
        <v>1000</v>
      </c>
      <c r="I182" s="272">
        <f t="shared" si="33"/>
        <v>7517.5378197849059</v>
      </c>
      <c r="J182" s="273">
        <f t="shared" si="34"/>
        <v>0</v>
      </c>
      <c r="K182" s="274">
        <f t="shared" si="35"/>
        <v>0</v>
      </c>
      <c r="L182" s="267">
        <f>'data''11'!C179</f>
        <v>8517.5378197849059</v>
      </c>
      <c r="M182" s="275">
        <f t="shared" si="36"/>
        <v>6639</v>
      </c>
      <c r="N182" s="276">
        <f>'data''11'!D179</f>
        <v>1000</v>
      </c>
      <c r="O182" s="277">
        <f>'data''11'!E179</f>
        <v>50</v>
      </c>
      <c r="P182" s="278">
        <f t="shared" si="37"/>
        <v>1050</v>
      </c>
      <c r="Q182" s="267">
        <f>IF('data''11'!G179&lt;data2011!Z182, 'data''11'!G179, 'data''11'!G179-data2011!Z182)</f>
        <v>6639</v>
      </c>
      <c r="R182" s="279"/>
      <c r="S182" s="279"/>
      <c r="T182" s="77" t="str">
        <f>+'data''11'!H179</f>
        <v>Y</v>
      </c>
      <c r="U182" s="187" t="s">
        <v>54</v>
      </c>
      <c r="V182" s="77"/>
      <c r="W182" s="78" t="str">
        <f t="shared" si="38"/>
        <v/>
      </c>
      <c r="X182" s="79" t="str">
        <f t="shared" si="39"/>
        <v/>
      </c>
      <c r="Y182" s="77">
        <f t="shared" si="40"/>
        <v>6639</v>
      </c>
      <c r="Z182" s="5">
        <v>0</v>
      </c>
      <c r="AA182" s="5">
        <v>0</v>
      </c>
      <c r="AC182" s="35" t="str">
        <f t="shared" si="41"/>
        <v/>
      </c>
    </row>
    <row r="183" spans="1:29">
      <c r="B183" s="266">
        <v>40719</v>
      </c>
      <c r="C183" s="374">
        <f>+'data''11'!B180</f>
        <v>3041.6576100000002</v>
      </c>
      <c r="D183" s="268">
        <f t="shared" si="28"/>
        <v>0</v>
      </c>
      <c r="E183" s="269">
        <f t="shared" si="29"/>
        <v>0</v>
      </c>
      <c r="F183" s="270">
        <f t="shared" si="30"/>
        <v>0</v>
      </c>
      <c r="G183" s="271">
        <f t="shared" si="31"/>
        <v>1000</v>
      </c>
      <c r="H183" s="268">
        <f t="shared" si="32"/>
        <v>1000</v>
      </c>
      <c r="I183" s="272">
        <f t="shared" si="33"/>
        <v>8982.8442133092267</v>
      </c>
      <c r="J183" s="273">
        <f t="shared" si="34"/>
        <v>0</v>
      </c>
      <c r="K183" s="274">
        <f t="shared" si="35"/>
        <v>0</v>
      </c>
      <c r="L183" s="267">
        <f>'data''11'!C180</f>
        <v>9982.8442133092267</v>
      </c>
      <c r="M183" s="275">
        <f t="shared" si="36"/>
        <v>6423</v>
      </c>
      <c r="N183" s="276">
        <f>'data''11'!D180</f>
        <v>1000</v>
      </c>
      <c r="O183" s="277">
        <f>'data''11'!E180</f>
        <v>50</v>
      </c>
      <c r="P183" s="278">
        <f t="shared" si="37"/>
        <v>1050</v>
      </c>
      <c r="Q183" s="267">
        <f>IF('data''11'!G180&lt;data2011!Z183, 'data''11'!G180, 'data''11'!G180-data2011!Z183)</f>
        <v>6423</v>
      </c>
      <c r="R183" s="279"/>
      <c r="S183" s="279"/>
      <c r="T183" s="77" t="str">
        <f>+'data''11'!H180</f>
        <v>Y</v>
      </c>
      <c r="U183" s="187" t="s">
        <v>54</v>
      </c>
      <c r="V183" s="77"/>
      <c r="W183" s="78" t="str">
        <f t="shared" si="38"/>
        <v/>
      </c>
      <c r="X183" s="79" t="str">
        <f t="shared" si="39"/>
        <v/>
      </c>
      <c r="Y183" s="77">
        <f t="shared" si="40"/>
        <v>6423</v>
      </c>
      <c r="Z183" s="5">
        <v>0</v>
      </c>
      <c r="AA183" s="5">
        <v>0</v>
      </c>
      <c r="AC183" s="35" t="str">
        <f t="shared" si="41"/>
        <v/>
      </c>
    </row>
    <row r="184" spans="1:29">
      <c r="B184" s="266">
        <v>40720</v>
      </c>
      <c r="C184" s="374">
        <f>+'data''11'!B181</f>
        <v>3033.5908899999999</v>
      </c>
      <c r="D184" s="268">
        <f t="shared" si="28"/>
        <v>0</v>
      </c>
      <c r="E184" s="269">
        <f t="shared" si="29"/>
        <v>0</v>
      </c>
      <c r="F184" s="270">
        <f t="shared" si="30"/>
        <v>0</v>
      </c>
      <c r="G184" s="271">
        <f t="shared" si="31"/>
        <v>1000</v>
      </c>
      <c r="H184" s="268">
        <f t="shared" si="32"/>
        <v>1000</v>
      </c>
      <c r="I184" s="272">
        <f t="shared" si="33"/>
        <v>9022.4888005340454</v>
      </c>
      <c r="J184" s="273">
        <f t="shared" si="34"/>
        <v>0</v>
      </c>
      <c r="K184" s="274">
        <f t="shared" si="35"/>
        <v>0</v>
      </c>
      <c r="L184" s="267">
        <f>'data''11'!C181</f>
        <v>10022.488800534045</v>
      </c>
      <c r="M184" s="275">
        <f t="shared" si="36"/>
        <v>6564</v>
      </c>
      <c r="N184" s="276">
        <f>'data''11'!D181</f>
        <v>1000</v>
      </c>
      <c r="O184" s="277">
        <f>'data''11'!E181</f>
        <v>50</v>
      </c>
      <c r="P184" s="278">
        <f t="shared" si="37"/>
        <v>1050</v>
      </c>
      <c r="Q184" s="267">
        <f>IF('data''11'!G181&lt;data2011!Z184, 'data''11'!G181, 'data''11'!G181-data2011!Z184)</f>
        <v>6564</v>
      </c>
      <c r="R184" s="279"/>
      <c r="S184" s="279"/>
      <c r="T184" s="77" t="str">
        <f>+'data''11'!H181</f>
        <v>Y</v>
      </c>
      <c r="U184" s="187" t="s">
        <v>54</v>
      </c>
      <c r="V184" s="77"/>
      <c r="W184" s="78" t="str">
        <f t="shared" si="38"/>
        <v/>
      </c>
      <c r="X184" s="79" t="str">
        <f t="shared" si="39"/>
        <v/>
      </c>
      <c r="Y184" s="77">
        <f t="shared" si="40"/>
        <v>6564</v>
      </c>
      <c r="Z184" s="5">
        <v>0</v>
      </c>
      <c r="AA184" s="5">
        <v>0</v>
      </c>
      <c r="AC184" s="35" t="str">
        <f t="shared" si="41"/>
        <v/>
      </c>
    </row>
    <row r="185" spans="1:29">
      <c r="B185" s="266">
        <v>40721</v>
      </c>
      <c r="C185" s="374">
        <f>+'data''11'!B182</f>
        <v>3022.4991500000001</v>
      </c>
      <c r="D185" s="268">
        <f t="shared" si="28"/>
        <v>0</v>
      </c>
      <c r="E185" s="269">
        <f t="shared" si="29"/>
        <v>0</v>
      </c>
      <c r="F185" s="270">
        <f t="shared" si="30"/>
        <v>0</v>
      </c>
      <c r="G185" s="271">
        <f t="shared" si="31"/>
        <v>1000</v>
      </c>
      <c r="H185" s="268">
        <f t="shared" si="32"/>
        <v>1000</v>
      </c>
      <c r="I185" s="272">
        <f t="shared" si="33"/>
        <v>9068.8437792285367</v>
      </c>
      <c r="J185" s="273">
        <f t="shared" si="34"/>
        <v>0</v>
      </c>
      <c r="K185" s="274">
        <f t="shared" si="35"/>
        <v>0</v>
      </c>
      <c r="L185" s="267">
        <f>'data''11'!C182</f>
        <v>10068.843779228537</v>
      </c>
      <c r="M185" s="275">
        <f t="shared" si="36"/>
        <v>6460</v>
      </c>
      <c r="N185" s="276">
        <f>'data''11'!D182</f>
        <v>1000</v>
      </c>
      <c r="O185" s="277">
        <f>'data''11'!E182</f>
        <v>50</v>
      </c>
      <c r="P185" s="278">
        <f t="shared" si="37"/>
        <v>1050</v>
      </c>
      <c r="Q185" s="267">
        <f>IF('data''11'!G182&lt;data2011!Z185, 'data''11'!G182, 'data''11'!G182-data2011!Z185)</f>
        <v>6460</v>
      </c>
      <c r="R185" s="279"/>
      <c r="S185" s="279"/>
      <c r="T185" s="77" t="str">
        <f>+'data''11'!H182</f>
        <v>Y</v>
      </c>
      <c r="U185" s="187" t="s">
        <v>54</v>
      </c>
      <c r="V185" s="77"/>
      <c r="W185" s="78" t="str">
        <f t="shared" si="38"/>
        <v/>
      </c>
      <c r="X185" s="79" t="str">
        <f t="shared" si="39"/>
        <v/>
      </c>
      <c r="Y185" s="77">
        <f t="shared" si="40"/>
        <v>6460</v>
      </c>
      <c r="Z185" s="5">
        <v>0</v>
      </c>
      <c r="AA185" s="5">
        <v>0</v>
      </c>
      <c r="AC185" s="35" t="str">
        <f t="shared" si="41"/>
        <v/>
      </c>
    </row>
    <row r="186" spans="1:29">
      <c r="B186" s="266">
        <v>40722</v>
      </c>
      <c r="C186" s="374">
        <f>+'data''11'!B183</f>
        <v>3007.3740499999999</v>
      </c>
      <c r="D186" s="268">
        <f t="shared" si="28"/>
        <v>0</v>
      </c>
      <c r="E186" s="269">
        <f t="shared" si="29"/>
        <v>0</v>
      </c>
      <c r="F186" s="270">
        <f t="shared" si="30"/>
        <v>0</v>
      </c>
      <c r="G186" s="271">
        <f t="shared" si="31"/>
        <v>1000</v>
      </c>
      <c r="H186" s="268">
        <f t="shared" si="32"/>
        <v>1000</v>
      </c>
      <c r="I186" s="272">
        <f t="shared" si="33"/>
        <v>9053.0923108872685</v>
      </c>
      <c r="J186" s="273">
        <f t="shared" si="34"/>
        <v>0</v>
      </c>
      <c r="K186" s="274">
        <f t="shared" si="35"/>
        <v>0</v>
      </c>
      <c r="L186" s="267">
        <f>'data''11'!C183</f>
        <v>10053.092310887268</v>
      </c>
      <c r="M186" s="275">
        <f t="shared" si="36"/>
        <v>6409</v>
      </c>
      <c r="N186" s="276">
        <f>'data''11'!D183</f>
        <v>1000</v>
      </c>
      <c r="O186" s="277">
        <f>'data''11'!E183</f>
        <v>50</v>
      </c>
      <c r="P186" s="278">
        <f t="shared" si="37"/>
        <v>1050</v>
      </c>
      <c r="Q186" s="267">
        <f>IF('data''11'!G183&lt;data2011!Z186, 'data''11'!G183, 'data''11'!G183-data2011!Z186)</f>
        <v>6409</v>
      </c>
      <c r="R186" s="279"/>
      <c r="S186" s="279"/>
      <c r="T186" s="77" t="str">
        <f>+'data''11'!H183</f>
        <v>Y</v>
      </c>
      <c r="U186" s="187" t="s">
        <v>54</v>
      </c>
      <c r="V186" s="77"/>
      <c r="W186" s="78" t="str">
        <f t="shared" si="38"/>
        <v/>
      </c>
      <c r="X186" s="79" t="str">
        <f t="shared" si="39"/>
        <v/>
      </c>
      <c r="Y186" s="77">
        <f t="shared" si="40"/>
        <v>6409</v>
      </c>
      <c r="Z186" s="5">
        <v>0</v>
      </c>
      <c r="AA186" s="5">
        <v>0</v>
      </c>
      <c r="AC186" s="35" t="str">
        <f t="shared" si="41"/>
        <v/>
      </c>
    </row>
    <row r="187" spans="1:29">
      <c r="B187" s="266">
        <v>40723</v>
      </c>
      <c r="C187" s="374">
        <f>+'data''11'!B184</f>
        <v>2895.9524799999999</v>
      </c>
      <c r="D187" s="268">
        <f t="shared" si="28"/>
        <v>0</v>
      </c>
      <c r="E187" s="269">
        <f t="shared" si="29"/>
        <v>0</v>
      </c>
      <c r="F187" s="270">
        <f t="shared" si="30"/>
        <v>0</v>
      </c>
      <c r="G187" s="271">
        <f t="shared" si="31"/>
        <v>1000</v>
      </c>
      <c r="H187" s="268">
        <f t="shared" si="32"/>
        <v>1000</v>
      </c>
      <c r="I187" s="272">
        <f t="shared" si="33"/>
        <v>8266.1509148476216</v>
      </c>
      <c r="J187" s="273">
        <f t="shared" si="34"/>
        <v>0</v>
      </c>
      <c r="K187" s="274">
        <f t="shared" si="35"/>
        <v>0</v>
      </c>
      <c r="L187" s="267">
        <f>'data''11'!C184</f>
        <v>9266.1509148476216</v>
      </c>
      <c r="M187" s="275">
        <f t="shared" si="36"/>
        <v>6691</v>
      </c>
      <c r="N187" s="276">
        <f>'data''11'!D184</f>
        <v>1000</v>
      </c>
      <c r="O187" s="277">
        <f>'data''11'!E184</f>
        <v>50</v>
      </c>
      <c r="P187" s="278">
        <f t="shared" si="37"/>
        <v>1050</v>
      </c>
      <c r="Q187" s="267">
        <f>IF('data''11'!G184&lt;data2011!Z187, 'data''11'!G184, 'data''11'!G184-data2011!Z187)</f>
        <v>6691</v>
      </c>
      <c r="R187" s="279"/>
      <c r="S187" s="279"/>
      <c r="T187" s="77" t="str">
        <f>+'data''11'!H184</f>
        <v>Y</v>
      </c>
      <c r="U187" s="187" t="s">
        <v>54</v>
      </c>
      <c r="V187" s="77"/>
      <c r="W187" s="78" t="str">
        <f t="shared" si="38"/>
        <v/>
      </c>
      <c r="X187" s="79" t="str">
        <f t="shared" si="39"/>
        <v/>
      </c>
      <c r="Y187" s="77">
        <f t="shared" si="40"/>
        <v>6691</v>
      </c>
      <c r="Z187" s="5">
        <v>0</v>
      </c>
      <c r="AA187" s="5">
        <v>0</v>
      </c>
      <c r="AC187" s="35" t="str">
        <f t="shared" si="41"/>
        <v/>
      </c>
    </row>
    <row r="188" spans="1:29">
      <c r="A188" s="5"/>
      <c r="B188" s="266">
        <v>40724</v>
      </c>
      <c r="C188" s="374">
        <f>+'data''11'!B185</f>
        <v>2662.5217699999998</v>
      </c>
      <c r="D188" s="268">
        <f t="shared" si="28"/>
        <v>0</v>
      </c>
      <c r="E188" s="269">
        <f t="shared" si="29"/>
        <v>0</v>
      </c>
      <c r="F188" s="270">
        <f t="shared" si="30"/>
        <v>0</v>
      </c>
      <c r="G188" s="271">
        <f t="shared" si="31"/>
        <v>1000</v>
      </c>
      <c r="H188" s="268">
        <f t="shared" si="32"/>
        <v>1000</v>
      </c>
      <c r="I188" s="272">
        <f t="shared" si="33"/>
        <v>6178.061276031136</v>
      </c>
      <c r="J188" s="273">
        <f t="shared" si="34"/>
        <v>0</v>
      </c>
      <c r="K188" s="274">
        <f t="shared" si="35"/>
        <v>0</v>
      </c>
      <c r="L188" s="267">
        <f>'data''11'!C185</f>
        <v>7178.061276031136</v>
      </c>
      <c r="M188" s="275">
        <f t="shared" si="36"/>
        <v>6691</v>
      </c>
      <c r="N188" s="276">
        <f>'data''11'!D185</f>
        <v>1000</v>
      </c>
      <c r="O188" s="277">
        <f>'data''11'!E185</f>
        <v>50</v>
      </c>
      <c r="P188" s="278">
        <f t="shared" si="37"/>
        <v>1050</v>
      </c>
      <c r="Q188" s="267">
        <f>IF('data''11'!G185&lt;data2011!Z188, 'data''11'!G185, 'data''11'!G185-data2011!Z188)</f>
        <v>6691</v>
      </c>
      <c r="R188" s="279"/>
      <c r="S188" s="279"/>
      <c r="T188" s="77" t="str">
        <f>+'data''11'!H185</f>
        <v>Y</v>
      </c>
      <c r="U188" s="187" t="s">
        <v>54</v>
      </c>
      <c r="V188" s="77"/>
      <c r="W188" s="78" t="str">
        <f t="shared" si="38"/>
        <v/>
      </c>
      <c r="X188" s="79" t="str">
        <f t="shared" si="39"/>
        <v/>
      </c>
      <c r="Y188" s="77">
        <f t="shared" si="40"/>
        <v>6691</v>
      </c>
      <c r="Z188" s="5">
        <v>0</v>
      </c>
      <c r="AA188" s="5">
        <v>0</v>
      </c>
      <c r="AC188" s="35" t="str">
        <f t="shared" si="41"/>
        <v/>
      </c>
    </row>
    <row r="189" spans="1:29">
      <c r="A189" s="5"/>
      <c r="B189" s="266">
        <v>40725</v>
      </c>
      <c r="C189" s="374">
        <f>+'data''11'!B186</f>
        <v>2452.2828800000002</v>
      </c>
      <c r="D189" s="268">
        <f t="shared" si="28"/>
        <v>0</v>
      </c>
      <c r="E189" s="269">
        <f t="shared" si="29"/>
        <v>0</v>
      </c>
      <c r="F189" s="270">
        <f t="shared" si="30"/>
        <v>3585.4415116999999</v>
      </c>
      <c r="G189" s="271">
        <f t="shared" si="31"/>
        <v>1000</v>
      </c>
      <c r="H189" s="268">
        <f t="shared" si="32"/>
        <v>4585.4415116999999</v>
      </c>
      <c r="I189" s="272">
        <f t="shared" si="33"/>
        <v>0</v>
      </c>
      <c r="J189" s="273">
        <f t="shared" si="34"/>
        <v>0</v>
      </c>
      <c r="K189" s="274">
        <f t="shared" si="35"/>
        <v>0</v>
      </c>
      <c r="L189" s="267">
        <f>'data''11'!C186</f>
        <v>4585.4415116999999</v>
      </c>
      <c r="M189" s="275">
        <f t="shared" si="36"/>
        <v>6926</v>
      </c>
      <c r="N189" s="276">
        <f>'data''11'!D186</f>
        <v>1000</v>
      </c>
      <c r="O189" s="277">
        <f>'data''11'!E186</f>
        <v>50</v>
      </c>
      <c r="P189" s="278">
        <f t="shared" si="37"/>
        <v>1050</v>
      </c>
      <c r="Q189" s="267">
        <f>IF('data''11'!G186&lt;data2011!Z189, 'data''11'!G186, 'data''11'!G186-data2011!Z189)</f>
        <v>6926</v>
      </c>
      <c r="R189" s="279"/>
      <c r="S189" s="279"/>
      <c r="T189" s="77" t="str">
        <f>+'data''11'!H186</f>
        <v>Y</v>
      </c>
      <c r="U189" s="187" t="str">
        <f>+'data''11'!I186</f>
        <v>N</v>
      </c>
      <c r="V189" s="77"/>
      <c r="W189" s="78" t="str">
        <f t="shared" si="38"/>
        <v/>
      </c>
      <c r="X189" s="79" t="str">
        <f t="shared" si="39"/>
        <v/>
      </c>
      <c r="Y189" s="77">
        <f t="shared" si="40"/>
        <v>6926</v>
      </c>
      <c r="Z189" s="5">
        <v>0</v>
      </c>
      <c r="AA189" s="5">
        <v>0</v>
      </c>
      <c r="AC189" s="35" t="str">
        <f t="shared" si="41"/>
        <v/>
      </c>
    </row>
    <row r="190" spans="1:29">
      <c r="B190" s="266">
        <v>40726</v>
      </c>
      <c r="C190" s="374">
        <f>+'data''11'!B187</f>
        <v>2394.3033300000002</v>
      </c>
      <c r="D190" s="268">
        <f t="shared" si="28"/>
        <v>0</v>
      </c>
      <c r="E190" s="269">
        <f t="shared" si="29"/>
        <v>0</v>
      </c>
      <c r="F190" s="270">
        <f t="shared" si="30"/>
        <v>3055.4828091999998</v>
      </c>
      <c r="G190" s="271">
        <f t="shared" si="31"/>
        <v>1000</v>
      </c>
      <c r="H190" s="268">
        <f t="shared" si="32"/>
        <v>4055.4828091999998</v>
      </c>
      <c r="I190" s="272">
        <f t="shared" si="33"/>
        <v>0</v>
      </c>
      <c r="J190" s="273">
        <f t="shared" si="34"/>
        <v>0</v>
      </c>
      <c r="K190" s="274">
        <f t="shared" si="35"/>
        <v>0</v>
      </c>
      <c r="L190" s="267">
        <f>'data''11'!C187</f>
        <v>4055.4828091999998</v>
      </c>
      <c r="M190" s="275">
        <f t="shared" si="36"/>
        <v>7066</v>
      </c>
      <c r="N190" s="276">
        <f>'data''11'!D187</f>
        <v>1000</v>
      </c>
      <c r="O190" s="277">
        <f>'data''11'!E187</f>
        <v>50</v>
      </c>
      <c r="P190" s="278">
        <f t="shared" si="37"/>
        <v>1050</v>
      </c>
      <c r="Q190" s="267">
        <f>IF('data''11'!G187&lt;data2011!Z190, 'data''11'!G187, 'data''11'!G187-data2011!Z190)</f>
        <v>7066</v>
      </c>
      <c r="R190" s="279"/>
      <c r="S190" s="279"/>
      <c r="T190" s="77" t="str">
        <f>+'data''11'!H187</f>
        <v>Y</v>
      </c>
      <c r="U190" s="187" t="str">
        <f>+'data''11'!I187</f>
        <v>N</v>
      </c>
      <c r="V190" s="77"/>
      <c r="W190" s="78" t="str">
        <f t="shared" si="38"/>
        <v/>
      </c>
      <c r="X190" s="79" t="str">
        <f t="shared" si="39"/>
        <v/>
      </c>
      <c r="Y190" s="77">
        <f t="shared" si="40"/>
        <v>7066</v>
      </c>
      <c r="Z190" s="5">
        <v>0</v>
      </c>
      <c r="AA190" s="5">
        <v>0</v>
      </c>
      <c r="AC190" s="35" t="str">
        <f t="shared" si="41"/>
        <v/>
      </c>
    </row>
    <row r="191" spans="1:29">
      <c r="B191" s="266">
        <v>40727</v>
      </c>
      <c r="C191" s="374">
        <f>+'data''11'!B188</f>
        <v>2446.2328400000001</v>
      </c>
      <c r="D191" s="268">
        <f t="shared" si="28"/>
        <v>0</v>
      </c>
      <c r="E191" s="269">
        <f t="shared" si="29"/>
        <v>0</v>
      </c>
      <c r="F191" s="270">
        <f t="shared" si="30"/>
        <v>3057.3555522000001</v>
      </c>
      <c r="G191" s="271">
        <f t="shared" si="31"/>
        <v>1000</v>
      </c>
      <c r="H191" s="268">
        <f t="shared" si="32"/>
        <v>4057.3555522000001</v>
      </c>
      <c r="I191" s="272">
        <f t="shared" si="33"/>
        <v>0</v>
      </c>
      <c r="J191" s="273">
        <f t="shared" si="34"/>
        <v>0</v>
      </c>
      <c r="K191" s="274">
        <f t="shared" si="35"/>
        <v>0</v>
      </c>
      <c r="L191" s="267">
        <f>'data''11'!C188</f>
        <v>4057.3555522000001</v>
      </c>
      <c r="M191" s="275">
        <f t="shared" si="36"/>
        <v>7066</v>
      </c>
      <c r="N191" s="276">
        <f>'data''11'!D188</f>
        <v>1000</v>
      </c>
      <c r="O191" s="277">
        <f>'data''11'!E188</f>
        <v>50</v>
      </c>
      <c r="P191" s="278">
        <f t="shared" si="37"/>
        <v>1050</v>
      </c>
      <c r="Q191" s="267">
        <f>IF('data''11'!G188&lt;data2011!Z191, 'data''11'!G188, 'data''11'!G188-data2011!Z191)</f>
        <v>7066</v>
      </c>
      <c r="R191" s="279"/>
      <c r="S191" s="279"/>
      <c r="T191" s="77" t="str">
        <f>+'data''11'!H188</f>
        <v>Y</v>
      </c>
      <c r="U191" s="187" t="str">
        <f>+'data''11'!I188</f>
        <v>N</v>
      </c>
      <c r="V191" s="77"/>
      <c r="W191" s="78" t="str">
        <f t="shared" si="38"/>
        <v/>
      </c>
      <c r="X191" s="79" t="str">
        <f t="shared" si="39"/>
        <v/>
      </c>
      <c r="Y191" s="77">
        <f t="shared" si="40"/>
        <v>7066</v>
      </c>
      <c r="Z191" s="5">
        <v>0</v>
      </c>
      <c r="AA191" s="5">
        <v>0</v>
      </c>
      <c r="AC191" s="35" t="str">
        <f t="shared" si="41"/>
        <v/>
      </c>
    </row>
    <row r="192" spans="1:29">
      <c r="B192" s="266">
        <v>40728</v>
      </c>
      <c r="C192" s="374">
        <f>+'data''11'!B189</f>
        <v>2491.1039700000001</v>
      </c>
      <c r="D192" s="268">
        <f t="shared" si="28"/>
        <v>0</v>
      </c>
      <c r="E192" s="269">
        <f t="shared" si="29"/>
        <v>0</v>
      </c>
      <c r="F192" s="270">
        <f t="shared" si="30"/>
        <v>3055.1337558000005</v>
      </c>
      <c r="G192" s="271">
        <f t="shared" si="31"/>
        <v>1000</v>
      </c>
      <c r="H192" s="268">
        <f t="shared" si="32"/>
        <v>4055.1337558000005</v>
      </c>
      <c r="I192" s="272">
        <f t="shared" si="33"/>
        <v>0</v>
      </c>
      <c r="J192" s="273">
        <f t="shared" si="34"/>
        <v>0</v>
      </c>
      <c r="K192" s="274">
        <f t="shared" si="35"/>
        <v>0</v>
      </c>
      <c r="L192" s="267">
        <f>'data''11'!C189</f>
        <v>4055.1337558000005</v>
      </c>
      <c r="M192" s="275">
        <f t="shared" si="36"/>
        <v>7066</v>
      </c>
      <c r="N192" s="276">
        <f>'data''11'!D189</f>
        <v>1000</v>
      </c>
      <c r="O192" s="277">
        <f>'data''11'!E189</f>
        <v>50</v>
      </c>
      <c r="P192" s="278">
        <f t="shared" si="37"/>
        <v>1050</v>
      </c>
      <c r="Q192" s="267">
        <f>IF('data''11'!G189&lt;data2011!Z192, 'data''11'!G189, 'data''11'!G189-data2011!Z192)</f>
        <v>7066</v>
      </c>
      <c r="R192" s="279"/>
      <c r="S192" s="279"/>
      <c r="T192" s="77" t="str">
        <f>+'data''11'!H189</f>
        <v>Y</v>
      </c>
      <c r="U192" s="187" t="str">
        <f>+'data''11'!I189</f>
        <v>N</v>
      </c>
      <c r="V192" s="77"/>
      <c r="W192" s="78" t="str">
        <f t="shared" si="38"/>
        <v/>
      </c>
      <c r="X192" s="79" t="str">
        <f t="shared" si="39"/>
        <v/>
      </c>
      <c r="Y192" s="77">
        <f t="shared" si="40"/>
        <v>7066</v>
      </c>
      <c r="Z192" s="5">
        <v>0</v>
      </c>
      <c r="AA192" s="5">
        <v>0</v>
      </c>
      <c r="AC192" s="35" t="str">
        <f t="shared" si="41"/>
        <v/>
      </c>
    </row>
    <row r="193" spans="2:29">
      <c r="B193" s="266">
        <v>40729</v>
      </c>
      <c r="C193" s="374">
        <f>+'data''11'!B190</f>
        <v>2564.2086199999999</v>
      </c>
      <c r="D193" s="268">
        <f t="shared" si="28"/>
        <v>0</v>
      </c>
      <c r="E193" s="269">
        <f t="shared" si="29"/>
        <v>0</v>
      </c>
      <c r="F193" s="270">
        <f t="shared" si="30"/>
        <v>3053.2838000000002</v>
      </c>
      <c r="G193" s="271">
        <f t="shared" si="31"/>
        <v>1000</v>
      </c>
      <c r="H193" s="268">
        <f t="shared" si="32"/>
        <v>4053.2838000000002</v>
      </c>
      <c r="I193" s="272">
        <f t="shared" si="33"/>
        <v>0</v>
      </c>
      <c r="J193" s="273">
        <f t="shared" si="34"/>
        <v>0</v>
      </c>
      <c r="K193" s="274">
        <f t="shared" si="35"/>
        <v>0</v>
      </c>
      <c r="L193" s="267">
        <f>'data''11'!C190</f>
        <v>4053.2838000000002</v>
      </c>
      <c r="M193" s="275">
        <f t="shared" si="36"/>
        <v>7066</v>
      </c>
      <c r="N193" s="276">
        <f>'data''11'!D190</f>
        <v>1000</v>
      </c>
      <c r="O193" s="277">
        <f>'data''11'!E190</f>
        <v>50</v>
      </c>
      <c r="P193" s="278">
        <f t="shared" si="37"/>
        <v>1050</v>
      </c>
      <c r="Q193" s="267">
        <f>IF('data''11'!G190&lt;data2011!Z193, 'data''11'!G190, 'data''11'!G190-data2011!Z193)</f>
        <v>7066</v>
      </c>
      <c r="R193" s="279"/>
      <c r="S193" s="279"/>
      <c r="T193" s="77" t="str">
        <f>+'data''11'!H190</f>
        <v>Y</v>
      </c>
      <c r="U193" s="187" t="str">
        <f>+'data''11'!I190</f>
        <v>N</v>
      </c>
      <c r="V193" s="77"/>
      <c r="W193" s="78" t="str">
        <f t="shared" si="38"/>
        <v/>
      </c>
      <c r="X193" s="79" t="str">
        <f t="shared" si="39"/>
        <v/>
      </c>
      <c r="Y193" s="77">
        <f t="shared" si="40"/>
        <v>7066</v>
      </c>
      <c r="Z193" s="5">
        <v>0</v>
      </c>
      <c r="AA193" s="5">
        <v>0</v>
      </c>
      <c r="AC193" s="35" t="str">
        <f t="shared" si="41"/>
        <v/>
      </c>
    </row>
    <row r="194" spans="2:29">
      <c r="B194" s="266">
        <v>40730</v>
      </c>
      <c r="C194" s="374">
        <f>+'data''11'!B191</f>
        <v>2677.1426999999999</v>
      </c>
      <c r="D194" s="268">
        <f t="shared" si="28"/>
        <v>0</v>
      </c>
      <c r="E194" s="269">
        <f t="shared" si="29"/>
        <v>0</v>
      </c>
      <c r="F194" s="270">
        <f t="shared" si="30"/>
        <v>2810.5116499999999</v>
      </c>
      <c r="G194" s="271">
        <f t="shared" si="31"/>
        <v>1000</v>
      </c>
      <c r="H194" s="268">
        <f t="shared" si="32"/>
        <v>3810.5116499999999</v>
      </c>
      <c r="I194" s="272">
        <f t="shared" si="33"/>
        <v>0</v>
      </c>
      <c r="J194" s="273">
        <f t="shared" si="34"/>
        <v>0</v>
      </c>
      <c r="K194" s="274">
        <f t="shared" si="35"/>
        <v>0</v>
      </c>
      <c r="L194" s="267">
        <f>'data''11'!C191</f>
        <v>3810.5116499999999</v>
      </c>
      <c r="M194" s="275">
        <f t="shared" si="36"/>
        <v>7032</v>
      </c>
      <c r="N194" s="276">
        <f>'data''11'!D191</f>
        <v>1000</v>
      </c>
      <c r="O194" s="277">
        <f>'data''11'!E191</f>
        <v>50</v>
      </c>
      <c r="P194" s="278">
        <f t="shared" si="37"/>
        <v>1050</v>
      </c>
      <c r="Q194" s="267">
        <f>IF('data''11'!G191&lt;data2011!Z194, 'data''11'!G191, 'data''11'!G191-data2011!Z194)</f>
        <v>7032</v>
      </c>
      <c r="R194" s="279"/>
      <c r="S194" s="279"/>
      <c r="T194" s="77" t="str">
        <f>+'data''11'!H191</f>
        <v>Y</v>
      </c>
      <c r="U194" s="187" t="str">
        <f>+'data''11'!I191</f>
        <v>N</v>
      </c>
      <c r="V194" s="77"/>
      <c r="W194" s="78" t="str">
        <f t="shared" si="38"/>
        <v/>
      </c>
      <c r="X194" s="79" t="str">
        <f t="shared" si="39"/>
        <v/>
      </c>
      <c r="Y194" s="77">
        <f t="shared" si="40"/>
        <v>7032</v>
      </c>
      <c r="Z194" s="5">
        <v>0</v>
      </c>
      <c r="AA194" s="5">
        <v>0</v>
      </c>
      <c r="AC194" s="35" t="str">
        <f t="shared" si="41"/>
        <v/>
      </c>
    </row>
    <row r="195" spans="2:29">
      <c r="B195" s="266">
        <v>40731</v>
      </c>
      <c r="C195" s="374">
        <f>+'data''11'!B192</f>
        <v>2823.3519999999999</v>
      </c>
      <c r="D195" s="268">
        <f t="shared" si="28"/>
        <v>0</v>
      </c>
      <c r="E195" s="269">
        <f t="shared" si="29"/>
        <v>0</v>
      </c>
      <c r="F195" s="270">
        <f t="shared" si="30"/>
        <v>2580.8156999999997</v>
      </c>
      <c r="G195" s="271">
        <f t="shared" si="31"/>
        <v>1000</v>
      </c>
      <c r="H195" s="268">
        <f t="shared" si="32"/>
        <v>3580.8156999999997</v>
      </c>
      <c r="I195" s="272">
        <f t="shared" si="33"/>
        <v>0</v>
      </c>
      <c r="J195" s="273">
        <f t="shared" si="34"/>
        <v>0</v>
      </c>
      <c r="K195" s="274">
        <f t="shared" si="35"/>
        <v>0</v>
      </c>
      <c r="L195" s="267">
        <f>'data''11'!C192</f>
        <v>3580.8156999999997</v>
      </c>
      <c r="M195" s="275">
        <f t="shared" si="36"/>
        <v>7066</v>
      </c>
      <c r="N195" s="276">
        <f>'data''11'!D192</f>
        <v>1000</v>
      </c>
      <c r="O195" s="277">
        <f>'data''11'!E192</f>
        <v>50</v>
      </c>
      <c r="P195" s="278">
        <f t="shared" si="37"/>
        <v>1050</v>
      </c>
      <c r="Q195" s="267">
        <f>IF('data''11'!G192&lt;data2011!Z195, 'data''11'!G192, 'data''11'!G192-data2011!Z195)</f>
        <v>7066</v>
      </c>
      <c r="R195" s="279"/>
      <c r="S195" s="279"/>
      <c r="T195" s="77" t="str">
        <f>+'data''11'!H192</f>
        <v>Y</v>
      </c>
      <c r="U195" s="187" t="str">
        <f>+'data''11'!I192</f>
        <v>N</v>
      </c>
      <c r="V195" s="77"/>
      <c r="W195" s="78" t="str">
        <f t="shared" si="38"/>
        <v/>
      </c>
      <c r="X195" s="79" t="str">
        <f t="shared" si="39"/>
        <v/>
      </c>
      <c r="Y195" s="77">
        <f t="shared" si="40"/>
        <v>7066</v>
      </c>
      <c r="Z195" s="5">
        <v>0</v>
      </c>
      <c r="AA195" s="5">
        <v>0</v>
      </c>
      <c r="AC195" s="35" t="str">
        <f t="shared" si="41"/>
        <v/>
      </c>
    </row>
    <row r="196" spans="2:29">
      <c r="B196" s="266">
        <v>40732</v>
      </c>
      <c r="C196" s="374">
        <f>+'data''11'!B193</f>
        <v>2911.5817499999998</v>
      </c>
      <c r="D196" s="268">
        <f t="shared" si="28"/>
        <v>0</v>
      </c>
      <c r="E196" s="269">
        <f t="shared" si="29"/>
        <v>0</v>
      </c>
      <c r="F196" s="270">
        <f t="shared" si="30"/>
        <v>3309.0199999999995</v>
      </c>
      <c r="G196" s="271">
        <f t="shared" si="31"/>
        <v>1000</v>
      </c>
      <c r="H196" s="268">
        <f t="shared" si="32"/>
        <v>4309.0199999999995</v>
      </c>
      <c r="I196" s="272">
        <f t="shared" si="33"/>
        <v>0</v>
      </c>
      <c r="J196" s="273">
        <f t="shared" si="34"/>
        <v>0</v>
      </c>
      <c r="K196" s="274">
        <f t="shared" si="35"/>
        <v>0</v>
      </c>
      <c r="L196" s="267">
        <f>'data''11'!C193</f>
        <v>4309.0199999999995</v>
      </c>
      <c r="M196" s="275">
        <f t="shared" si="36"/>
        <v>7066</v>
      </c>
      <c r="N196" s="276">
        <f>'data''11'!D193</f>
        <v>1000</v>
      </c>
      <c r="O196" s="277">
        <f>'data''11'!E193</f>
        <v>50</v>
      </c>
      <c r="P196" s="278">
        <f t="shared" si="37"/>
        <v>1050</v>
      </c>
      <c r="Q196" s="267">
        <f>IF('data''11'!G193&lt;data2011!Z196, 'data''11'!G193, 'data''11'!G193-data2011!Z196)</f>
        <v>7066</v>
      </c>
      <c r="R196" s="279"/>
      <c r="S196" s="279"/>
      <c r="T196" s="77" t="str">
        <f>+'data''11'!H193</f>
        <v>Y</v>
      </c>
      <c r="U196" s="187" t="str">
        <f>+'data''11'!I193</f>
        <v>N</v>
      </c>
      <c r="V196" s="77"/>
      <c r="W196" s="78" t="str">
        <f t="shared" si="38"/>
        <v/>
      </c>
      <c r="X196" s="79" t="str">
        <f t="shared" si="39"/>
        <v/>
      </c>
      <c r="Y196" s="77">
        <f t="shared" si="40"/>
        <v>7066</v>
      </c>
      <c r="Z196" s="5">
        <v>0</v>
      </c>
      <c r="AA196" s="5">
        <v>0</v>
      </c>
      <c r="AC196" s="35" t="str">
        <f t="shared" si="41"/>
        <v/>
      </c>
    </row>
    <row r="197" spans="2:29">
      <c r="B197" s="266">
        <v>40733</v>
      </c>
      <c r="C197" s="374">
        <f>+'data''11'!B194</f>
        <v>2933.76523</v>
      </c>
      <c r="D197" s="268">
        <f t="shared" si="28"/>
        <v>0</v>
      </c>
      <c r="E197" s="269">
        <f t="shared" si="29"/>
        <v>0</v>
      </c>
      <c r="F197" s="270">
        <f t="shared" si="30"/>
        <v>3518.0140000000001</v>
      </c>
      <c r="G197" s="271">
        <f t="shared" si="31"/>
        <v>1000</v>
      </c>
      <c r="H197" s="268">
        <f t="shared" si="32"/>
        <v>4518.0140000000001</v>
      </c>
      <c r="I197" s="272">
        <f t="shared" si="33"/>
        <v>0</v>
      </c>
      <c r="J197" s="273">
        <f t="shared" si="34"/>
        <v>0</v>
      </c>
      <c r="K197" s="274">
        <f t="shared" si="35"/>
        <v>0</v>
      </c>
      <c r="L197" s="267">
        <f>'data''11'!C194</f>
        <v>4518.0140000000001</v>
      </c>
      <c r="M197" s="275">
        <f t="shared" si="36"/>
        <v>7010</v>
      </c>
      <c r="N197" s="276">
        <f>'data''11'!D194</f>
        <v>1000</v>
      </c>
      <c r="O197" s="277">
        <f>'data''11'!E194</f>
        <v>50</v>
      </c>
      <c r="P197" s="278">
        <f t="shared" si="37"/>
        <v>1050</v>
      </c>
      <c r="Q197" s="267">
        <f>IF('data''11'!G194&lt;data2011!Z197, 'data''11'!G194, 'data''11'!G194-data2011!Z197)</f>
        <v>7010</v>
      </c>
      <c r="R197" s="279"/>
      <c r="S197" s="279"/>
      <c r="T197" s="77" t="str">
        <f>+'data''11'!H194</f>
        <v>Y</v>
      </c>
      <c r="U197" s="187" t="str">
        <f>+'data''11'!I194</f>
        <v>N</v>
      </c>
      <c r="V197" s="77"/>
      <c r="W197" s="78" t="str">
        <f t="shared" si="38"/>
        <v/>
      </c>
      <c r="X197" s="79" t="str">
        <f t="shared" si="39"/>
        <v/>
      </c>
      <c r="Y197" s="77">
        <f t="shared" si="40"/>
        <v>7010</v>
      </c>
      <c r="Z197" s="5">
        <v>0</v>
      </c>
      <c r="AA197" s="5">
        <v>0</v>
      </c>
      <c r="AC197" s="35" t="str">
        <f t="shared" si="41"/>
        <v/>
      </c>
    </row>
    <row r="198" spans="2:29">
      <c r="B198" s="266">
        <v>40734</v>
      </c>
      <c r="C198" s="374">
        <f>+'data''11'!B195</f>
        <v>2970.5696400000002</v>
      </c>
      <c r="D198" s="268">
        <f t="shared" si="28"/>
        <v>0</v>
      </c>
      <c r="E198" s="269">
        <f t="shared" si="29"/>
        <v>0</v>
      </c>
      <c r="F198" s="270">
        <f t="shared" si="30"/>
        <v>1552.694</v>
      </c>
      <c r="G198" s="271">
        <f t="shared" si="31"/>
        <v>1000</v>
      </c>
      <c r="H198" s="268">
        <f t="shared" si="32"/>
        <v>2552.694</v>
      </c>
      <c r="I198" s="272">
        <f t="shared" si="33"/>
        <v>0</v>
      </c>
      <c r="J198" s="273">
        <f t="shared" si="34"/>
        <v>0</v>
      </c>
      <c r="K198" s="274">
        <f t="shared" si="35"/>
        <v>0</v>
      </c>
      <c r="L198" s="267">
        <f>'data''11'!C195</f>
        <v>2552.694</v>
      </c>
      <c r="M198" s="275">
        <f t="shared" si="36"/>
        <v>6986</v>
      </c>
      <c r="N198" s="276">
        <f>'data''11'!D195</f>
        <v>1000</v>
      </c>
      <c r="O198" s="277">
        <f>'data''11'!E195</f>
        <v>50</v>
      </c>
      <c r="P198" s="278">
        <f t="shared" si="37"/>
        <v>1050</v>
      </c>
      <c r="Q198" s="267">
        <f>IF('data''11'!G195&lt;data2011!Z198, 'data''11'!G195, 'data''11'!G195-data2011!Z198)</f>
        <v>6986</v>
      </c>
      <c r="R198" s="279"/>
      <c r="S198" s="279"/>
      <c r="T198" s="77" t="str">
        <f>+'data''11'!H195</f>
        <v>Y</v>
      </c>
      <c r="U198" s="187" t="str">
        <f>+'data''11'!I195</f>
        <v>N</v>
      </c>
      <c r="V198" s="77"/>
      <c r="W198" s="78" t="str">
        <f t="shared" si="38"/>
        <v/>
      </c>
      <c r="X198" s="79" t="str">
        <f t="shared" si="39"/>
        <v/>
      </c>
      <c r="Y198" s="77">
        <f t="shared" si="40"/>
        <v>6986</v>
      </c>
      <c r="Z198" s="5">
        <v>0</v>
      </c>
      <c r="AA198" s="5">
        <v>0</v>
      </c>
      <c r="AC198" s="35" t="str">
        <f t="shared" si="41"/>
        <v/>
      </c>
    </row>
    <row r="199" spans="2:29">
      <c r="B199" s="266">
        <v>40735</v>
      </c>
      <c r="C199" s="374">
        <f>+'data''11'!B196</f>
        <v>2978.1321900000003</v>
      </c>
      <c r="D199" s="268">
        <f t="shared" si="28"/>
        <v>0</v>
      </c>
      <c r="E199" s="269">
        <f t="shared" si="29"/>
        <v>0</v>
      </c>
      <c r="F199" s="270">
        <f t="shared" si="30"/>
        <v>1729.2242900000001</v>
      </c>
      <c r="G199" s="271">
        <f t="shared" si="31"/>
        <v>1000</v>
      </c>
      <c r="H199" s="268">
        <f t="shared" si="32"/>
        <v>2729.2242900000001</v>
      </c>
      <c r="I199" s="272">
        <f t="shared" si="33"/>
        <v>0</v>
      </c>
      <c r="J199" s="273">
        <f t="shared" si="34"/>
        <v>0</v>
      </c>
      <c r="K199" s="274">
        <f t="shared" si="35"/>
        <v>0</v>
      </c>
      <c r="L199" s="267">
        <f>'data''11'!C196</f>
        <v>2729.2242900000001</v>
      </c>
      <c r="M199" s="275">
        <f t="shared" si="36"/>
        <v>6536</v>
      </c>
      <c r="N199" s="276">
        <f>'data''11'!D196</f>
        <v>1000</v>
      </c>
      <c r="O199" s="277">
        <f>'data''11'!E196</f>
        <v>50</v>
      </c>
      <c r="P199" s="278">
        <f t="shared" si="37"/>
        <v>1050</v>
      </c>
      <c r="Q199" s="267">
        <f>IF('data''11'!G196&lt;data2011!Z199, 'data''11'!G196, 'data''11'!G196-data2011!Z199)</f>
        <v>6536</v>
      </c>
      <c r="R199" s="279"/>
      <c r="S199" s="279"/>
      <c r="T199" s="77" t="str">
        <f>+'data''11'!H196</f>
        <v>Y</v>
      </c>
      <c r="U199" s="187" t="str">
        <f>+'data''11'!I196</f>
        <v>N</v>
      </c>
      <c r="V199" s="77"/>
      <c r="W199" s="78" t="str">
        <f t="shared" si="38"/>
        <v/>
      </c>
      <c r="X199" s="79" t="str">
        <f t="shared" si="39"/>
        <v/>
      </c>
      <c r="Y199" s="77">
        <f t="shared" si="40"/>
        <v>6536</v>
      </c>
      <c r="Z199" s="5">
        <v>0</v>
      </c>
      <c r="AA199" s="5">
        <v>0</v>
      </c>
      <c r="AC199" s="35" t="str">
        <f t="shared" si="41"/>
        <v/>
      </c>
    </row>
    <row r="200" spans="2:29">
      <c r="B200" s="266">
        <v>40736</v>
      </c>
      <c r="C200" s="374">
        <f>+'data''11'!B197</f>
        <v>2952.4195199999999</v>
      </c>
      <c r="D200" s="268">
        <f t="shared" ref="D200:D263" si="42">IF(T200="N",IF(U200="n",IF(N200&gt;M200,M200,N200),0),0)</f>
        <v>0</v>
      </c>
      <c r="E200" s="269">
        <f t="shared" ref="E200:E263" si="43">IF(T200="n",IF(U200="n",IF(N200&gt;M200,N200-M200,0),0),0)</f>
        <v>0</v>
      </c>
      <c r="F200" s="270">
        <f t="shared" ref="F200:F263" si="44">IF(T200="y",IF(U200="n",L200-N200,0),0)</f>
        <v>1540.4675899084809</v>
      </c>
      <c r="G200" s="271">
        <f t="shared" ref="G200:G263" si="45">IF(T200="y",N200,0)</f>
        <v>1000</v>
      </c>
      <c r="H200" s="268">
        <f t="shared" ref="H200:H263" si="46">+D200+E200+F200+G200</f>
        <v>2540.4675899084809</v>
      </c>
      <c r="I200" s="272">
        <f t="shared" ref="I200:I263" si="47">IF(U200="y",L200-N200,0)</f>
        <v>0</v>
      </c>
      <c r="J200" s="273">
        <f t="shared" ref="J200:J263" si="48">IF(U200="y",0,IF(T200="y",0,IF(L200-H200&gt;0,IF(M200-H200&gt;0,IF(L200&gt;=M200,M200-H200,IF(M200-L200&gt;0,L200-H200,0)),0),0)))</f>
        <v>0</v>
      </c>
      <c r="K200" s="274">
        <f t="shared" ref="K200:K263" si="49">IF(U200="y",0,IF(T200="y",0,IF(L200-H200&gt;0,IF(H200-M200&gt;0,L200-H200,IF(L200-M200&gt;0,L200-M200,0)),0)))</f>
        <v>0</v>
      </c>
      <c r="L200" s="267">
        <f>'data''11'!C197</f>
        <v>2540.4675899084809</v>
      </c>
      <c r="M200" s="275">
        <f t="shared" ref="M200:M263" si="50">+Q200-R200-S200</f>
        <v>7096</v>
      </c>
      <c r="N200" s="276">
        <f>'data''11'!D197</f>
        <v>1000</v>
      </c>
      <c r="O200" s="277">
        <f>'data''11'!E197</f>
        <v>50</v>
      </c>
      <c r="P200" s="278">
        <f t="shared" ref="P200:P263" si="51">SUM(N200:O200)</f>
        <v>1050</v>
      </c>
      <c r="Q200" s="267">
        <f>IF('data''11'!G197&lt;data2011!Z200, 'data''11'!G197, 'data''11'!G197-data2011!Z200)</f>
        <v>7096</v>
      </c>
      <c r="R200" s="279"/>
      <c r="S200" s="279"/>
      <c r="T200" s="77" t="str">
        <f>+'data''11'!H197</f>
        <v>Y</v>
      </c>
      <c r="U200" s="187" t="str">
        <f>+'data''11'!I197</f>
        <v>N</v>
      </c>
      <c r="V200" s="77"/>
      <c r="W200" s="78" t="str">
        <f t="shared" ref="W200:W263" si="52">IF(SUM(H200:K200)=L200,"","sum of col (6)-(9) not equal to col (10)")</f>
        <v/>
      </c>
      <c r="X200" s="79" t="str">
        <f t="shared" ref="X200:X263" si="53">IF(T200="N",IF(U200="Y","Col (16)&amp; Col (17) Mismatch",""),"")</f>
        <v/>
      </c>
      <c r="Y200" s="77">
        <f t="shared" si="40"/>
        <v>7096</v>
      </c>
      <c r="Z200" s="5">
        <v>0</v>
      </c>
      <c r="AA200" s="5">
        <v>0</v>
      </c>
      <c r="AC200" s="35" t="str">
        <f t="shared" si="41"/>
        <v/>
      </c>
    </row>
    <row r="201" spans="2:29">
      <c r="B201" s="266">
        <v>40737</v>
      </c>
      <c r="C201" s="374">
        <f>+'data''11'!B198</f>
        <v>3001.82818</v>
      </c>
      <c r="D201" s="268">
        <f t="shared" si="42"/>
        <v>0</v>
      </c>
      <c r="E201" s="269">
        <f t="shared" si="43"/>
        <v>0</v>
      </c>
      <c r="F201" s="270">
        <f t="shared" si="44"/>
        <v>1552.2618006622743</v>
      </c>
      <c r="G201" s="271">
        <f t="shared" si="45"/>
        <v>1000</v>
      </c>
      <c r="H201" s="268">
        <f t="shared" si="46"/>
        <v>2552.2618006622743</v>
      </c>
      <c r="I201" s="272">
        <f t="shared" si="47"/>
        <v>0</v>
      </c>
      <c r="J201" s="273">
        <f t="shared" si="48"/>
        <v>0</v>
      </c>
      <c r="K201" s="274">
        <f t="shared" si="49"/>
        <v>0</v>
      </c>
      <c r="L201" s="267">
        <f>'data''11'!C198</f>
        <v>2552.2618006622743</v>
      </c>
      <c r="M201" s="275">
        <f t="shared" si="50"/>
        <v>7088</v>
      </c>
      <c r="N201" s="276">
        <f>'data''11'!D198</f>
        <v>1000</v>
      </c>
      <c r="O201" s="277">
        <f>'data''11'!E198</f>
        <v>50</v>
      </c>
      <c r="P201" s="278">
        <f t="shared" si="51"/>
        <v>1050</v>
      </c>
      <c r="Q201" s="267">
        <f>IF('data''11'!G198&lt;data2011!Z201, 'data''11'!G198, 'data''11'!G198-data2011!Z201)</f>
        <v>7088</v>
      </c>
      <c r="R201" s="279"/>
      <c r="S201" s="279"/>
      <c r="T201" s="77" t="str">
        <f>+'data''11'!H198</f>
        <v>Y</v>
      </c>
      <c r="U201" s="187" t="str">
        <f>+'data''11'!I198</f>
        <v>N</v>
      </c>
      <c r="V201" s="77"/>
      <c r="W201" s="78" t="str">
        <f t="shared" si="52"/>
        <v/>
      </c>
      <c r="X201" s="79" t="str">
        <f t="shared" si="53"/>
        <v/>
      </c>
      <c r="Y201" s="77">
        <f t="shared" ref="Y201:Y264" si="54">IF(T201="y", Q201, Q201-J201-D201)</f>
        <v>7088</v>
      </c>
      <c r="Z201" s="5">
        <v>0</v>
      </c>
      <c r="AA201" s="5">
        <v>0</v>
      </c>
      <c r="AC201" s="35" t="str">
        <f t="shared" ref="AC201:AC264" si="55">IF(D201+J201&lt;=Q201, "", "y")</f>
        <v/>
      </c>
    </row>
    <row r="202" spans="2:29">
      <c r="B202" s="266">
        <v>40738</v>
      </c>
      <c r="C202" s="374">
        <f>+'data''11'!B199</f>
        <v>3082.99955</v>
      </c>
      <c r="D202" s="268">
        <f t="shared" si="42"/>
        <v>0</v>
      </c>
      <c r="E202" s="269">
        <f t="shared" si="43"/>
        <v>0</v>
      </c>
      <c r="F202" s="270">
        <f t="shared" si="44"/>
        <v>1568.1927806921385</v>
      </c>
      <c r="G202" s="271">
        <f t="shared" si="45"/>
        <v>1000</v>
      </c>
      <c r="H202" s="268">
        <f t="shared" si="46"/>
        <v>2568.1927806921385</v>
      </c>
      <c r="I202" s="272">
        <f t="shared" si="47"/>
        <v>0</v>
      </c>
      <c r="J202" s="273">
        <f t="shared" si="48"/>
        <v>0</v>
      </c>
      <c r="K202" s="274">
        <f t="shared" si="49"/>
        <v>0</v>
      </c>
      <c r="L202" s="267">
        <f>'data''11'!C199</f>
        <v>2568.1927806921385</v>
      </c>
      <c r="M202" s="275">
        <f t="shared" si="50"/>
        <v>6992</v>
      </c>
      <c r="N202" s="276">
        <f>'data''11'!D199</f>
        <v>1000</v>
      </c>
      <c r="O202" s="277">
        <f>'data''11'!E199</f>
        <v>50</v>
      </c>
      <c r="P202" s="278">
        <f t="shared" si="51"/>
        <v>1050</v>
      </c>
      <c r="Q202" s="267">
        <f>IF('data''11'!G199&lt;data2011!Z202, 'data''11'!G199, 'data''11'!G199-data2011!Z202)</f>
        <v>6992</v>
      </c>
      <c r="R202" s="279"/>
      <c r="S202" s="279"/>
      <c r="T202" s="77" t="str">
        <f>+'data''11'!H199</f>
        <v>Y</v>
      </c>
      <c r="U202" s="187" t="str">
        <f>+'data''11'!I199</f>
        <v>N</v>
      </c>
      <c r="V202" s="77"/>
      <c r="W202" s="78" t="str">
        <f t="shared" si="52"/>
        <v/>
      </c>
      <c r="X202" s="79" t="str">
        <f t="shared" si="53"/>
        <v/>
      </c>
      <c r="Y202" s="77">
        <f t="shared" si="54"/>
        <v>6992</v>
      </c>
      <c r="Z202" s="5">
        <v>0</v>
      </c>
      <c r="AA202" s="5">
        <v>0</v>
      </c>
      <c r="AC202" s="35" t="str">
        <f t="shared" si="55"/>
        <v/>
      </c>
    </row>
    <row r="203" spans="2:29">
      <c r="B203" s="266">
        <v>40739</v>
      </c>
      <c r="C203" s="374">
        <f>+'data''11'!B200</f>
        <v>3118.2914500000002</v>
      </c>
      <c r="D203" s="268">
        <f t="shared" si="42"/>
        <v>0</v>
      </c>
      <c r="E203" s="269">
        <f t="shared" si="43"/>
        <v>0</v>
      </c>
      <c r="F203" s="270">
        <f t="shared" si="44"/>
        <v>1441.7098411129209</v>
      </c>
      <c r="G203" s="271">
        <f t="shared" si="45"/>
        <v>1000</v>
      </c>
      <c r="H203" s="268">
        <f t="shared" si="46"/>
        <v>2441.7098411129209</v>
      </c>
      <c r="I203" s="272">
        <f t="shared" si="47"/>
        <v>0</v>
      </c>
      <c r="J203" s="273">
        <f t="shared" si="48"/>
        <v>0</v>
      </c>
      <c r="K203" s="274">
        <f t="shared" si="49"/>
        <v>0</v>
      </c>
      <c r="L203" s="267">
        <f>'data''11'!C200</f>
        <v>2441.7098411129209</v>
      </c>
      <c r="M203" s="275">
        <f t="shared" si="50"/>
        <v>7085</v>
      </c>
      <c r="N203" s="276">
        <f>'data''11'!D200</f>
        <v>1000</v>
      </c>
      <c r="O203" s="277">
        <f>'data''11'!E200</f>
        <v>50</v>
      </c>
      <c r="P203" s="278">
        <f t="shared" si="51"/>
        <v>1050</v>
      </c>
      <c r="Q203" s="267">
        <f>IF('data''11'!G200&lt;data2011!Z203, 'data''11'!G200, 'data''11'!G200-data2011!Z203)</f>
        <v>7085</v>
      </c>
      <c r="R203" s="279"/>
      <c r="S203" s="279"/>
      <c r="T203" s="77" t="str">
        <f>+'data''11'!H200</f>
        <v>Y</v>
      </c>
      <c r="U203" s="187" t="str">
        <f>+'data''11'!I200</f>
        <v>N</v>
      </c>
      <c r="V203" s="77"/>
      <c r="W203" s="78" t="str">
        <f t="shared" si="52"/>
        <v/>
      </c>
      <c r="X203" s="79" t="str">
        <f t="shared" si="53"/>
        <v/>
      </c>
      <c r="Y203" s="77">
        <f t="shared" si="54"/>
        <v>7085</v>
      </c>
      <c r="Z203" s="5">
        <v>0</v>
      </c>
      <c r="AA203" s="5">
        <v>0</v>
      </c>
      <c r="AC203" s="35" t="str">
        <f t="shared" si="55"/>
        <v/>
      </c>
    </row>
    <row r="204" spans="2:29">
      <c r="B204" s="266">
        <v>40740</v>
      </c>
      <c r="C204" s="374">
        <f>+'data''11'!B201</f>
        <v>3100.6455000000001</v>
      </c>
      <c r="D204" s="268">
        <f t="shared" si="42"/>
        <v>0</v>
      </c>
      <c r="E204" s="269">
        <f t="shared" si="43"/>
        <v>0</v>
      </c>
      <c r="F204" s="270">
        <f t="shared" si="44"/>
        <v>1361.7159281435352</v>
      </c>
      <c r="G204" s="271">
        <f t="shared" si="45"/>
        <v>1000</v>
      </c>
      <c r="H204" s="268">
        <f t="shared" si="46"/>
        <v>2361.7159281435352</v>
      </c>
      <c r="I204" s="272">
        <f t="shared" si="47"/>
        <v>0</v>
      </c>
      <c r="J204" s="273">
        <f t="shared" si="48"/>
        <v>0</v>
      </c>
      <c r="K204" s="274">
        <f t="shared" si="49"/>
        <v>0</v>
      </c>
      <c r="L204" s="267">
        <f>'data''11'!C201</f>
        <v>2361.7159281435352</v>
      </c>
      <c r="M204" s="275">
        <f t="shared" si="50"/>
        <v>7095</v>
      </c>
      <c r="N204" s="276">
        <f>'data''11'!D201</f>
        <v>1000</v>
      </c>
      <c r="O204" s="277">
        <f>'data''11'!E201</f>
        <v>50</v>
      </c>
      <c r="P204" s="278">
        <f t="shared" si="51"/>
        <v>1050</v>
      </c>
      <c r="Q204" s="267">
        <f>IF('data''11'!G201&lt;data2011!Z204, 'data''11'!G201, 'data''11'!G201-data2011!Z204)</f>
        <v>7095</v>
      </c>
      <c r="R204" s="279"/>
      <c r="S204" s="279"/>
      <c r="T204" s="77" t="str">
        <f>+'data''11'!H201</f>
        <v>Y</v>
      </c>
      <c r="U204" s="187" t="str">
        <f>+'data''11'!I201</f>
        <v>N</v>
      </c>
      <c r="V204" s="77"/>
      <c r="W204" s="78" t="str">
        <f t="shared" si="52"/>
        <v/>
      </c>
      <c r="X204" s="79" t="str">
        <f t="shared" si="53"/>
        <v/>
      </c>
      <c r="Y204" s="77">
        <f t="shared" si="54"/>
        <v>7095</v>
      </c>
      <c r="Z204" s="5">
        <v>0</v>
      </c>
      <c r="AA204" s="5">
        <v>0</v>
      </c>
      <c r="AC204" s="35" t="str">
        <f t="shared" si="55"/>
        <v/>
      </c>
    </row>
    <row r="205" spans="2:29">
      <c r="B205" s="266">
        <v>40741</v>
      </c>
      <c r="C205" s="374">
        <f>+'data''11'!B202</f>
        <v>3110.2247299999999</v>
      </c>
      <c r="D205" s="268">
        <f t="shared" si="42"/>
        <v>0</v>
      </c>
      <c r="E205" s="269">
        <f t="shared" si="43"/>
        <v>0</v>
      </c>
      <c r="F205" s="270">
        <f t="shared" si="44"/>
        <v>1360.0705818218808</v>
      </c>
      <c r="G205" s="271">
        <f t="shared" si="45"/>
        <v>1000</v>
      </c>
      <c r="H205" s="268">
        <f t="shared" si="46"/>
        <v>2360.0705818218808</v>
      </c>
      <c r="I205" s="272">
        <f t="shared" si="47"/>
        <v>0</v>
      </c>
      <c r="J205" s="273">
        <f t="shared" si="48"/>
        <v>0</v>
      </c>
      <c r="K205" s="274">
        <f t="shared" si="49"/>
        <v>0</v>
      </c>
      <c r="L205" s="267">
        <f>'data''11'!C202</f>
        <v>2360.0705818218808</v>
      </c>
      <c r="M205" s="275">
        <f t="shared" si="50"/>
        <v>7095</v>
      </c>
      <c r="N205" s="276">
        <f>'data''11'!D202</f>
        <v>1000</v>
      </c>
      <c r="O205" s="277">
        <f>'data''11'!E202</f>
        <v>50</v>
      </c>
      <c r="P205" s="278">
        <f t="shared" si="51"/>
        <v>1050</v>
      </c>
      <c r="Q205" s="267">
        <f>IF('data''11'!G202&lt;data2011!Z205, 'data''11'!G202, 'data''11'!G202-data2011!Z205)</f>
        <v>7095</v>
      </c>
      <c r="R205" s="279"/>
      <c r="S205" s="279"/>
      <c r="T205" s="77" t="str">
        <f>+'data''11'!H202</f>
        <v>Y</v>
      </c>
      <c r="U205" s="187" t="str">
        <f>+'data''11'!I202</f>
        <v>N</v>
      </c>
      <c r="V205" s="77"/>
      <c r="W205" s="78" t="str">
        <f t="shared" si="52"/>
        <v/>
      </c>
      <c r="X205" s="79" t="str">
        <f t="shared" si="53"/>
        <v/>
      </c>
      <c r="Y205" s="77">
        <f t="shared" si="54"/>
        <v>7095</v>
      </c>
      <c r="Z205" s="5">
        <v>0</v>
      </c>
      <c r="AA205" s="5">
        <v>0</v>
      </c>
      <c r="AC205" s="35" t="str">
        <f t="shared" si="55"/>
        <v/>
      </c>
    </row>
    <row r="206" spans="2:29">
      <c r="B206" s="266">
        <v>40742</v>
      </c>
      <c r="C206" s="374">
        <f>+'data''11'!B203</f>
        <v>3125.8540000000003</v>
      </c>
      <c r="D206" s="268">
        <f t="shared" si="42"/>
        <v>0</v>
      </c>
      <c r="E206" s="269">
        <f t="shared" si="43"/>
        <v>0</v>
      </c>
      <c r="F206" s="270">
        <f t="shared" si="44"/>
        <v>1364.2577684552753</v>
      </c>
      <c r="G206" s="271">
        <f t="shared" si="45"/>
        <v>1000</v>
      </c>
      <c r="H206" s="268">
        <f t="shared" si="46"/>
        <v>2364.2577684552753</v>
      </c>
      <c r="I206" s="272">
        <f t="shared" si="47"/>
        <v>0</v>
      </c>
      <c r="J206" s="273">
        <f t="shared" si="48"/>
        <v>0</v>
      </c>
      <c r="K206" s="274">
        <f t="shared" si="49"/>
        <v>0</v>
      </c>
      <c r="L206" s="267">
        <f>'data''11'!C203</f>
        <v>2364.2577684552753</v>
      </c>
      <c r="M206" s="275">
        <f t="shared" si="50"/>
        <v>6279</v>
      </c>
      <c r="N206" s="276">
        <f>'data''11'!D203</f>
        <v>1000</v>
      </c>
      <c r="O206" s="277">
        <f>'data''11'!E203</f>
        <v>50</v>
      </c>
      <c r="P206" s="278">
        <f t="shared" si="51"/>
        <v>1050</v>
      </c>
      <c r="Q206" s="267">
        <f>IF('data''11'!G203&lt;data2011!Z206, 'data''11'!G203, 'data''11'!G203-data2011!Z206)</f>
        <v>6279</v>
      </c>
      <c r="R206" s="279"/>
      <c r="S206" s="279"/>
      <c r="T206" s="77" t="str">
        <f>+'data''11'!H203</f>
        <v>Y</v>
      </c>
      <c r="U206" s="187" t="str">
        <f>+'data''11'!I203</f>
        <v>N</v>
      </c>
      <c r="V206" s="77"/>
      <c r="W206" s="78" t="str">
        <f t="shared" si="52"/>
        <v/>
      </c>
      <c r="X206" s="79" t="str">
        <f t="shared" si="53"/>
        <v/>
      </c>
      <c r="Y206" s="77">
        <f t="shared" si="54"/>
        <v>6279</v>
      </c>
      <c r="Z206" s="5">
        <v>0</v>
      </c>
      <c r="AA206" s="5">
        <v>0</v>
      </c>
      <c r="AC206" s="35" t="str">
        <f t="shared" si="55"/>
        <v/>
      </c>
    </row>
    <row r="207" spans="2:29">
      <c r="B207" s="266">
        <v>40743</v>
      </c>
      <c r="C207" s="374">
        <f>+'data''11'!B204</f>
        <v>3134.4248900000002</v>
      </c>
      <c r="D207" s="268">
        <f t="shared" si="42"/>
        <v>0</v>
      </c>
      <c r="E207" s="269">
        <f t="shared" si="43"/>
        <v>0</v>
      </c>
      <c r="F207" s="270">
        <f t="shared" si="44"/>
        <v>1251.7475553174681</v>
      </c>
      <c r="G207" s="271">
        <f t="shared" si="45"/>
        <v>1000</v>
      </c>
      <c r="H207" s="268">
        <f t="shared" si="46"/>
        <v>2251.7475553174681</v>
      </c>
      <c r="I207" s="272">
        <f t="shared" si="47"/>
        <v>0</v>
      </c>
      <c r="J207" s="273">
        <f t="shared" si="48"/>
        <v>0</v>
      </c>
      <c r="K207" s="274">
        <f t="shared" si="49"/>
        <v>0</v>
      </c>
      <c r="L207" s="267">
        <f>'data''11'!C204</f>
        <v>2251.7475553174681</v>
      </c>
      <c r="M207" s="275">
        <f t="shared" si="50"/>
        <v>7112</v>
      </c>
      <c r="N207" s="276">
        <f>'data''11'!D204</f>
        <v>1000</v>
      </c>
      <c r="O207" s="277">
        <f>'data''11'!E204</f>
        <v>50</v>
      </c>
      <c r="P207" s="278">
        <f t="shared" si="51"/>
        <v>1050</v>
      </c>
      <c r="Q207" s="267">
        <f>IF('data''11'!G204&lt;data2011!Z207, 'data''11'!G204, 'data''11'!G204-data2011!Z207)</f>
        <v>7112</v>
      </c>
      <c r="R207" s="279"/>
      <c r="S207" s="279"/>
      <c r="T207" s="77" t="str">
        <f>+'data''11'!H204</f>
        <v>Y</v>
      </c>
      <c r="U207" s="187" t="str">
        <f>+'data''11'!I204</f>
        <v>N</v>
      </c>
      <c r="V207" s="77"/>
      <c r="W207" s="78" t="str">
        <f t="shared" si="52"/>
        <v/>
      </c>
      <c r="X207" s="79" t="str">
        <f t="shared" si="53"/>
        <v/>
      </c>
      <c r="Y207" s="77">
        <f t="shared" si="54"/>
        <v>7112</v>
      </c>
      <c r="Z207" s="5">
        <v>0</v>
      </c>
      <c r="AA207" s="5">
        <v>0</v>
      </c>
      <c r="AC207" s="35" t="str">
        <f t="shared" si="55"/>
        <v/>
      </c>
    </row>
    <row r="208" spans="2:29">
      <c r="B208" s="266">
        <v>40744</v>
      </c>
      <c r="C208" s="374">
        <f>+'data''11'!B205</f>
        <v>3107.1997099999999</v>
      </c>
      <c r="D208" s="268">
        <f t="shared" si="42"/>
        <v>0</v>
      </c>
      <c r="E208" s="269">
        <f t="shared" si="43"/>
        <v>0</v>
      </c>
      <c r="F208" s="270">
        <f t="shared" si="44"/>
        <v>1092.1836621699995</v>
      </c>
      <c r="G208" s="271">
        <f t="shared" si="45"/>
        <v>1000</v>
      </c>
      <c r="H208" s="268">
        <f t="shared" si="46"/>
        <v>2092.1836621699995</v>
      </c>
      <c r="I208" s="272">
        <f t="shared" si="47"/>
        <v>0</v>
      </c>
      <c r="J208" s="273">
        <f t="shared" si="48"/>
        <v>0</v>
      </c>
      <c r="K208" s="274">
        <f t="shared" si="49"/>
        <v>0</v>
      </c>
      <c r="L208" s="267">
        <f>'data''11'!C205</f>
        <v>2092.1836621699995</v>
      </c>
      <c r="M208" s="275">
        <f t="shared" si="50"/>
        <v>7111</v>
      </c>
      <c r="N208" s="276">
        <f>'data''11'!D205</f>
        <v>1000</v>
      </c>
      <c r="O208" s="277">
        <f>'data''11'!E205</f>
        <v>50</v>
      </c>
      <c r="P208" s="278">
        <f t="shared" si="51"/>
        <v>1050</v>
      </c>
      <c r="Q208" s="267">
        <f>IF('data''11'!G205&lt;data2011!Z208, 'data''11'!G205, 'data''11'!G205-data2011!Z208)</f>
        <v>7111</v>
      </c>
      <c r="R208" s="279"/>
      <c r="S208" s="279"/>
      <c r="T208" s="77" t="str">
        <f>+'data''11'!H205</f>
        <v>Y</v>
      </c>
      <c r="U208" s="187" t="str">
        <f>+'data''11'!I205</f>
        <v>N</v>
      </c>
      <c r="V208" s="77"/>
      <c r="W208" s="78" t="str">
        <f t="shared" si="52"/>
        <v/>
      </c>
      <c r="X208" s="79" t="str">
        <f t="shared" si="53"/>
        <v/>
      </c>
      <c r="Y208" s="77">
        <f t="shared" si="54"/>
        <v>7111</v>
      </c>
      <c r="Z208" s="5">
        <v>0</v>
      </c>
      <c r="AA208" s="5">
        <v>0</v>
      </c>
      <c r="AC208" s="35" t="str">
        <f t="shared" si="55"/>
        <v/>
      </c>
    </row>
    <row r="209" spans="1:29">
      <c r="B209" s="266">
        <v>40745</v>
      </c>
      <c r="C209" s="374">
        <f>+'data''11'!B206</f>
        <v>3064.3452600000001</v>
      </c>
      <c r="D209" s="268">
        <f t="shared" si="42"/>
        <v>0</v>
      </c>
      <c r="E209" s="269">
        <f t="shared" si="43"/>
        <v>0</v>
      </c>
      <c r="F209" s="270">
        <f t="shared" si="44"/>
        <v>964.08833336779776</v>
      </c>
      <c r="G209" s="271">
        <f t="shared" si="45"/>
        <v>1000</v>
      </c>
      <c r="H209" s="268">
        <f t="shared" si="46"/>
        <v>1964.0883333677978</v>
      </c>
      <c r="I209" s="272">
        <f t="shared" si="47"/>
        <v>0</v>
      </c>
      <c r="J209" s="273">
        <f t="shared" si="48"/>
        <v>0</v>
      </c>
      <c r="K209" s="274">
        <f t="shared" si="49"/>
        <v>0</v>
      </c>
      <c r="L209" s="267">
        <f>'data''11'!C206</f>
        <v>1964.0883333677978</v>
      </c>
      <c r="M209" s="275">
        <f t="shared" si="50"/>
        <v>7090</v>
      </c>
      <c r="N209" s="276">
        <f>'data''11'!D206</f>
        <v>1000</v>
      </c>
      <c r="O209" s="277">
        <f>'data''11'!E206</f>
        <v>50</v>
      </c>
      <c r="P209" s="278">
        <f t="shared" si="51"/>
        <v>1050</v>
      </c>
      <c r="Q209" s="267">
        <f>IF('data''11'!G206&lt;data2011!Z209, 'data''11'!G206, 'data''11'!G206-data2011!Z209)</f>
        <v>7090</v>
      </c>
      <c r="R209" s="279"/>
      <c r="S209" s="279"/>
      <c r="T209" s="77" t="str">
        <f>+'data''11'!H206</f>
        <v>Y</v>
      </c>
      <c r="U209" s="187" t="str">
        <f>+'data''11'!I206</f>
        <v>N</v>
      </c>
      <c r="V209" s="77"/>
      <c r="W209" s="78" t="str">
        <f t="shared" si="52"/>
        <v/>
      </c>
      <c r="X209" s="79" t="str">
        <f t="shared" si="53"/>
        <v/>
      </c>
      <c r="Y209" s="77">
        <f t="shared" si="54"/>
        <v>7090</v>
      </c>
      <c r="Z209" s="5">
        <v>0</v>
      </c>
      <c r="AA209" s="5">
        <v>0</v>
      </c>
      <c r="AC209" s="35" t="str">
        <f t="shared" si="55"/>
        <v/>
      </c>
    </row>
    <row r="210" spans="1:29">
      <c r="B210" s="266">
        <v>40746</v>
      </c>
      <c r="C210" s="374">
        <f>+'data''11'!B207</f>
        <v>3050.7326699999999</v>
      </c>
      <c r="D210" s="268">
        <f t="shared" si="42"/>
        <v>0</v>
      </c>
      <c r="E210" s="269">
        <f t="shared" si="43"/>
        <v>0</v>
      </c>
      <c r="F210" s="270">
        <f t="shared" si="44"/>
        <v>983.68024488497235</v>
      </c>
      <c r="G210" s="271">
        <f t="shared" si="45"/>
        <v>1000</v>
      </c>
      <c r="H210" s="268">
        <f t="shared" si="46"/>
        <v>1983.6802448849724</v>
      </c>
      <c r="I210" s="272">
        <f t="shared" si="47"/>
        <v>0</v>
      </c>
      <c r="J210" s="273">
        <f t="shared" si="48"/>
        <v>0</v>
      </c>
      <c r="K210" s="274">
        <f t="shared" si="49"/>
        <v>0</v>
      </c>
      <c r="L210" s="267">
        <f>'data''11'!C207</f>
        <v>1983.6802448849724</v>
      </c>
      <c r="M210" s="275">
        <f t="shared" si="50"/>
        <v>7087</v>
      </c>
      <c r="N210" s="276">
        <f>'data''11'!D207</f>
        <v>1000</v>
      </c>
      <c r="O210" s="277">
        <f>'data''11'!E207</f>
        <v>50</v>
      </c>
      <c r="P210" s="278">
        <f t="shared" si="51"/>
        <v>1050</v>
      </c>
      <c r="Q210" s="267">
        <f>IF('data''11'!G207&lt;data2011!Z210, 'data''11'!G207, 'data''11'!G207-data2011!Z210)</f>
        <v>7087</v>
      </c>
      <c r="R210" s="279"/>
      <c r="S210" s="279"/>
      <c r="T210" s="77" t="str">
        <f>+'data''11'!H207</f>
        <v>Y</v>
      </c>
      <c r="U210" s="187" t="str">
        <f>+'data''11'!I207</f>
        <v>N</v>
      </c>
      <c r="V210" s="77"/>
      <c r="W210" s="78" t="str">
        <f t="shared" si="52"/>
        <v/>
      </c>
      <c r="X210" s="79" t="str">
        <f t="shared" si="53"/>
        <v/>
      </c>
      <c r="Y210" s="77">
        <f t="shared" si="54"/>
        <v>7087</v>
      </c>
      <c r="Z210" s="5">
        <v>0</v>
      </c>
      <c r="AA210" s="5">
        <v>0</v>
      </c>
      <c r="AC210" s="35" t="str">
        <f t="shared" si="55"/>
        <v/>
      </c>
    </row>
    <row r="211" spans="1:29">
      <c r="B211" s="266">
        <v>40747</v>
      </c>
      <c r="C211" s="374">
        <f>+'data''11'!B208</f>
        <v>3037.1200800000001</v>
      </c>
      <c r="D211" s="268">
        <f t="shared" si="42"/>
        <v>0</v>
      </c>
      <c r="E211" s="269">
        <f t="shared" si="43"/>
        <v>0</v>
      </c>
      <c r="F211" s="270">
        <f t="shared" si="44"/>
        <v>980.34941844038462</v>
      </c>
      <c r="G211" s="271">
        <f t="shared" si="45"/>
        <v>1000</v>
      </c>
      <c r="H211" s="268">
        <f t="shared" si="46"/>
        <v>1980.3494184403846</v>
      </c>
      <c r="I211" s="272">
        <f t="shared" si="47"/>
        <v>0</v>
      </c>
      <c r="J211" s="273">
        <f t="shared" si="48"/>
        <v>0</v>
      </c>
      <c r="K211" s="274">
        <f t="shared" si="49"/>
        <v>0</v>
      </c>
      <c r="L211" s="267">
        <f>'data''11'!C208</f>
        <v>1980.3494184403846</v>
      </c>
      <c r="M211" s="275">
        <f t="shared" si="50"/>
        <v>7313</v>
      </c>
      <c r="N211" s="276">
        <f>'data''11'!D208</f>
        <v>1000</v>
      </c>
      <c r="O211" s="277">
        <f>'data''11'!E208</f>
        <v>50</v>
      </c>
      <c r="P211" s="278">
        <f t="shared" si="51"/>
        <v>1050</v>
      </c>
      <c r="Q211" s="267">
        <f>IF('data''11'!G208&lt;data2011!Z211, 'data''11'!G208, 'data''11'!G208-data2011!Z211)</f>
        <v>7313</v>
      </c>
      <c r="R211" s="279"/>
      <c r="S211" s="279"/>
      <c r="T211" s="77" t="str">
        <f>+'data''11'!H208</f>
        <v>Y</v>
      </c>
      <c r="U211" s="187" t="str">
        <f>+'data''11'!I208</f>
        <v>N</v>
      </c>
      <c r="V211" s="77"/>
      <c r="W211" s="78" t="str">
        <f t="shared" si="52"/>
        <v/>
      </c>
      <c r="X211" s="79" t="str">
        <f t="shared" si="53"/>
        <v/>
      </c>
      <c r="Y211" s="77">
        <f t="shared" si="54"/>
        <v>7313</v>
      </c>
      <c r="Z211" s="5">
        <v>0</v>
      </c>
      <c r="AA211" s="5">
        <v>0</v>
      </c>
      <c r="AC211" s="35" t="str">
        <f t="shared" si="55"/>
        <v/>
      </c>
    </row>
    <row r="212" spans="1:29">
      <c r="B212" s="266">
        <v>40748</v>
      </c>
      <c r="C212" s="374">
        <f>+'data''11'!B209</f>
        <v>3026.53251</v>
      </c>
      <c r="D212" s="268">
        <f t="shared" si="42"/>
        <v>0</v>
      </c>
      <c r="E212" s="269">
        <f t="shared" si="43"/>
        <v>0</v>
      </c>
      <c r="F212" s="270">
        <f t="shared" si="44"/>
        <v>987.53998610898907</v>
      </c>
      <c r="G212" s="271">
        <f t="shared" si="45"/>
        <v>1000</v>
      </c>
      <c r="H212" s="268">
        <f t="shared" si="46"/>
        <v>1987.5399861089891</v>
      </c>
      <c r="I212" s="272">
        <f t="shared" si="47"/>
        <v>0</v>
      </c>
      <c r="J212" s="273">
        <f t="shared" si="48"/>
        <v>0</v>
      </c>
      <c r="K212" s="274">
        <f t="shared" si="49"/>
        <v>0</v>
      </c>
      <c r="L212" s="267">
        <f>'data''11'!C209</f>
        <v>1987.5399861089891</v>
      </c>
      <c r="M212" s="275">
        <f t="shared" si="50"/>
        <v>7095</v>
      </c>
      <c r="N212" s="276">
        <f>'data''11'!D209</f>
        <v>1000</v>
      </c>
      <c r="O212" s="277">
        <f>'data''11'!E209</f>
        <v>50</v>
      </c>
      <c r="P212" s="278">
        <f t="shared" si="51"/>
        <v>1050</v>
      </c>
      <c r="Q212" s="267">
        <f>IF('data''11'!G209&lt;data2011!Z212, 'data''11'!G209, 'data''11'!G209-data2011!Z212)</f>
        <v>7095</v>
      </c>
      <c r="R212" s="279"/>
      <c r="S212" s="279"/>
      <c r="T212" s="77" t="str">
        <f>+'data''11'!H209</f>
        <v>Y</v>
      </c>
      <c r="U212" s="187" t="str">
        <f>+'data''11'!I209</f>
        <v>N</v>
      </c>
      <c r="V212" s="77"/>
      <c r="W212" s="78" t="str">
        <f t="shared" si="52"/>
        <v/>
      </c>
      <c r="X212" s="79" t="str">
        <f t="shared" si="53"/>
        <v/>
      </c>
      <c r="Y212" s="77">
        <f t="shared" si="54"/>
        <v>7095</v>
      </c>
      <c r="Z212" s="5">
        <v>0</v>
      </c>
      <c r="AA212" s="5">
        <v>0</v>
      </c>
      <c r="AC212" s="35" t="str">
        <f t="shared" si="55"/>
        <v/>
      </c>
    </row>
    <row r="213" spans="1:29">
      <c r="B213" s="266">
        <v>40749</v>
      </c>
      <c r="C213" s="374">
        <f>+'data''11'!B210</f>
        <v>3037.1200800000001</v>
      </c>
      <c r="D213" s="268">
        <f t="shared" si="42"/>
        <v>0</v>
      </c>
      <c r="E213" s="269">
        <f t="shared" si="43"/>
        <v>0</v>
      </c>
      <c r="F213" s="270">
        <f t="shared" si="44"/>
        <v>966.88881332121764</v>
      </c>
      <c r="G213" s="271">
        <f t="shared" si="45"/>
        <v>1000</v>
      </c>
      <c r="H213" s="268">
        <f t="shared" si="46"/>
        <v>1966.8888133212176</v>
      </c>
      <c r="I213" s="272">
        <f t="shared" si="47"/>
        <v>0</v>
      </c>
      <c r="J213" s="273">
        <f t="shared" si="48"/>
        <v>0</v>
      </c>
      <c r="K213" s="274">
        <f t="shared" si="49"/>
        <v>0</v>
      </c>
      <c r="L213" s="267">
        <f>'data''11'!C210</f>
        <v>1966.8888133212176</v>
      </c>
      <c r="M213" s="275">
        <f t="shared" si="50"/>
        <v>7319</v>
      </c>
      <c r="N213" s="276">
        <f>'data''11'!D210</f>
        <v>1000</v>
      </c>
      <c r="O213" s="277">
        <f>'data''11'!E210</f>
        <v>50</v>
      </c>
      <c r="P213" s="278">
        <f t="shared" si="51"/>
        <v>1050</v>
      </c>
      <c r="Q213" s="267">
        <f>IF('data''11'!G210&lt;data2011!Z213, 'data''11'!G210, 'data''11'!G210-data2011!Z213)</f>
        <v>7319</v>
      </c>
      <c r="R213" s="279"/>
      <c r="S213" s="279"/>
      <c r="T213" s="77" t="str">
        <f>+'data''11'!H210</f>
        <v>Y</v>
      </c>
      <c r="U213" s="187" t="str">
        <f>+'data''11'!I210</f>
        <v>N</v>
      </c>
      <c r="V213" s="77"/>
      <c r="W213" s="78" t="str">
        <f t="shared" si="52"/>
        <v/>
      </c>
      <c r="X213" s="79" t="str">
        <f t="shared" si="53"/>
        <v/>
      </c>
      <c r="Y213" s="77">
        <f t="shared" si="54"/>
        <v>7319</v>
      </c>
      <c r="Z213" s="5">
        <v>0</v>
      </c>
      <c r="AA213" s="5">
        <v>0</v>
      </c>
      <c r="AC213" s="35" t="str">
        <f t="shared" si="55"/>
        <v/>
      </c>
    </row>
    <row r="214" spans="1:29">
      <c r="B214" s="266">
        <v>40750</v>
      </c>
      <c r="C214" s="374">
        <f>+'data''11'!B211</f>
        <v>3031.0700400000001</v>
      </c>
      <c r="D214" s="268">
        <f t="shared" si="42"/>
        <v>0</v>
      </c>
      <c r="E214" s="269">
        <f t="shared" si="43"/>
        <v>0</v>
      </c>
      <c r="F214" s="270">
        <f t="shared" si="44"/>
        <v>950.03778999999986</v>
      </c>
      <c r="G214" s="271">
        <f t="shared" si="45"/>
        <v>1000</v>
      </c>
      <c r="H214" s="268">
        <f t="shared" si="46"/>
        <v>1950.0377899999999</v>
      </c>
      <c r="I214" s="272">
        <f t="shared" si="47"/>
        <v>0</v>
      </c>
      <c r="J214" s="273">
        <f t="shared" si="48"/>
        <v>0</v>
      </c>
      <c r="K214" s="274">
        <f t="shared" si="49"/>
        <v>0</v>
      </c>
      <c r="L214" s="267">
        <f>'data''11'!C211</f>
        <v>1950.0377899999999</v>
      </c>
      <c r="M214" s="275">
        <f t="shared" si="50"/>
        <v>7095</v>
      </c>
      <c r="N214" s="276">
        <f>'data''11'!D211</f>
        <v>1000</v>
      </c>
      <c r="O214" s="277">
        <f>'data''11'!E211</f>
        <v>50</v>
      </c>
      <c r="P214" s="278">
        <f t="shared" si="51"/>
        <v>1050</v>
      </c>
      <c r="Q214" s="267">
        <f>IF('data''11'!G211&lt;data2011!Z214, 'data''11'!G211, 'data''11'!G211-data2011!Z214)</f>
        <v>7095</v>
      </c>
      <c r="R214" s="279"/>
      <c r="S214" s="279"/>
      <c r="T214" s="77" t="str">
        <f>+'data''11'!H211</f>
        <v>Y</v>
      </c>
      <c r="U214" s="187" t="str">
        <f>+'data''11'!I211</f>
        <v>N</v>
      </c>
      <c r="V214" s="77"/>
      <c r="W214" s="78" t="str">
        <f t="shared" si="52"/>
        <v/>
      </c>
      <c r="X214" s="79" t="str">
        <f t="shared" si="53"/>
        <v/>
      </c>
      <c r="Y214" s="77">
        <f t="shared" si="54"/>
        <v>7095</v>
      </c>
      <c r="Z214" s="5">
        <v>0</v>
      </c>
      <c r="AA214" s="5">
        <v>0</v>
      </c>
      <c r="AC214" s="35" t="str">
        <f t="shared" si="55"/>
        <v/>
      </c>
    </row>
    <row r="215" spans="1:29">
      <c r="B215" s="266">
        <v>40751</v>
      </c>
      <c r="C215" s="374">
        <f>+'data''11'!B212</f>
        <v>3024.0116600000001</v>
      </c>
      <c r="D215" s="268">
        <f t="shared" si="42"/>
        <v>0</v>
      </c>
      <c r="E215" s="269">
        <f t="shared" si="43"/>
        <v>0</v>
      </c>
      <c r="F215" s="270">
        <f t="shared" si="44"/>
        <v>967.89494999999988</v>
      </c>
      <c r="G215" s="271">
        <f t="shared" si="45"/>
        <v>1000</v>
      </c>
      <c r="H215" s="268">
        <f t="shared" si="46"/>
        <v>1967.8949499999999</v>
      </c>
      <c r="I215" s="272">
        <f t="shared" si="47"/>
        <v>0</v>
      </c>
      <c r="J215" s="273">
        <f t="shared" si="48"/>
        <v>0</v>
      </c>
      <c r="K215" s="274">
        <f t="shared" si="49"/>
        <v>0</v>
      </c>
      <c r="L215" s="267">
        <f>'data''11'!C212</f>
        <v>1967.8949499999999</v>
      </c>
      <c r="M215" s="275">
        <f t="shared" si="50"/>
        <v>7105</v>
      </c>
      <c r="N215" s="276">
        <f>'data''11'!D212</f>
        <v>1000</v>
      </c>
      <c r="O215" s="277">
        <f>'data''11'!E212</f>
        <v>50</v>
      </c>
      <c r="P215" s="278">
        <f t="shared" si="51"/>
        <v>1050</v>
      </c>
      <c r="Q215" s="267">
        <f>IF('data''11'!G212&lt;data2011!Z215, 'data''11'!G212, 'data''11'!G212-data2011!Z215)</f>
        <v>7105</v>
      </c>
      <c r="R215" s="279"/>
      <c r="S215" s="279"/>
      <c r="T215" s="77" t="str">
        <f>+'data''11'!H212</f>
        <v>Y</v>
      </c>
      <c r="U215" s="187" t="str">
        <f>+'data''11'!I212</f>
        <v>N</v>
      </c>
      <c r="V215" s="77"/>
      <c r="W215" s="78" t="str">
        <f t="shared" si="52"/>
        <v/>
      </c>
      <c r="X215" s="79" t="str">
        <f t="shared" si="53"/>
        <v/>
      </c>
      <c r="Y215" s="77">
        <f t="shared" si="54"/>
        <v>7105</v>
      </c>
      <c r="Z215" s="5">
        <v>0</v>
      </c>
      <c r="AA215" s="5">
        <v>0</v>
      </c>
      <c r="AC215" s="35" t="str">
        <f t="shared" si="55"/>
        <v/>
      </c>
    </row>
    <row r="216" spans="1:29">
      <c r="B216" s="266">
        <v>40752</v>
      </c>
      <c r="C216" s="374">
        <f>+'data''11'!B213</f>
        <v>3007.3740499999999</v>
      </c>
      <c r="D216" s="268">
        <f t="shared" si="42"/>
        <v>0</v>
      </c>
      <c r="E216" s="269">
        <f t="shared" si="43"/>
        <v>0</v>
      </c>
      <c r="F216" s="270">
        <f t="shared" si="44"/>
        <v>983.16057000000023</v>
      </c>
      <c r="G216" s="271">
        <f t="shared" si="45"/>
        <v>1000</v>
      </c>
      <c r="H216" s="268">
        <f t="shared" si="46"/>
        <v>1983.1605700000002</v>
      </c>
      <c r="I216" s="272">
        <f t="shared" si="47"/>
        <v>0</v>
      </c>
      <c r="J216" s="273">
        <f t="shared" si="48"/>
        <v>0</v>
      </c>
      <c r="K216" s="274">
        <f t="shared" si="49"/>
        <v>0</v>
      </c>
      <c r="L216" s="267">
        <f>'data''11'!C213</f>
        <v>1983.1605700000002</v>
      </c>
      <c r="M216" s="275">
        <f t="shared" si="50"/>
        <v>7104</v>
      </c>
      <c r="N216" s="276">
        <f>'data''11'!D213</f>
        <v>1000</v>
      </c>
      <c r="O216" s="277">
        <f>'data''11'!E213</f>
        <v>50</v>
      </c>
      <c r="P216" s="278">
        <f t="shared" si="51"/>
        <v>1050</v>
      </c>
      <c r="Q216" s="267">
        <f>IF('data''11'!G213&lt;data2011!Z216, 'data''11'!G213, 'data''11'!G213-data2011!Z216)</f>
        <v>7104</v>
      </c>
      <c r="R216" s="279"/>
      <c r="S216" s="279"/>
      <c r="T216" s="77" t="str">
        <f>+'data''11'!H213</f>
        <v>Y</v>
      </c>
      <c r="U216" s="187" t="str">
        <f>+'data''11'!I213</f>
        <v>N</v>
      </c>
      <c r="V216" s="77"/>
      <c r="W216" s="78" t="str">
        <f t="shared" si="52"/>
        <v/>
      </c>
      <c r="X216" s="79" t="str">
        <f t="shared" si="53"/>
        <v/>
      </c>
      <c r="Y216" s="77">
        <f t="shared" si="54"/>
        <v>7104</v>
      </c>
      <c r="Z216" s="5">
        <v>0</v>
      </c>
      <c r="AA216" s="5">
        <v>0</v>
      </c>
      <c r="AC216" s="35" t="str">
        <f t="shared" si="55"/>
        <v/>
      </c>
    </row>
    <row r="217" spans="1:29">
      <c r="B217" s="266">
        <v>40753</v>
      </c>
      <c r="C217" s="374">
        <f>+'data''11'!B214</f>
        <v>3003.34069</v>
      </c>
      <c r="D217" s="268">
        <f t="shared" si="42"/>
        <v>0</v>
      </c>
      <c r="E217" s="269">
        <f t="shared" si="43"/>
        <v>0</v>
      </c>
      <c r="F217" s="270">
        <f t="shared" si="44"/>
        <v>982.11999999999989</v>
      </c>
      <c r="G217" s="271">
        <f t="shared" si="45"/>
        <v>1000</v>
      </c>
      <c r="H217" s="268">
        <f t="shared" si="46"/>
        <v>1982.12</v>
      </c>
      <c r="I217" s="272">
        <f t="shared" si="47"/>
        <v>0</v>
      </c>
      <c r="J217" s="273">
        <f t="shared" si="48"/>
        <v>0</v>
      </c>
      <c r="K217" s="274">
        <f t="shared" si="49"/>
        <v>0</v>
      </c>
      <c r="L217" s="267">
        <f>'data''11'!C214</f>
        <v>1982.12</v>
      </c>
      <c r="M217" s="275">
        <f t="shared" si="50"/>
        <v>7098</v>
      </c>
      <c r="N217" s="276">
        <f>'data''11'!D214</f>
        <v>1000</v>
      </c>
      <c r="O217" s="277">
        <f>'data''11'!E214</f>
        <v>50</v>
      </c>
      <c r="P217" s="278">
        <f t="shared" si="51"/>
        <v>1050</v>
      </c>
      <c r="Q217" s="267">
        <f>IF('data''11'!G214&lt;data2011!Z217, 'data''11'!G214, 'data''11'!G214-data2011!Z217)</f>
        <v>7098</v>
      </c>
      <c r="R217" s="279"/>
      <c r="S217" s="279"/>
      <c r="T217" s="77" t="str">
        <f>+'data''11'!H214</f>
        <v>Y</v>
      </c>
      <c r="U217" s="187" t="str">
        <f>+'data''11'!I214</f>
        <v>N</v>
      </c>
      <c r="V217" s="77"/>
      <c r="W217" s="78" t="str">
        <f t="shared" si="52"/>
        <v/>
      </c>
      <c r="X217" s="79" t="str">
        <f t="shared" si="53"/>
        <v/>
      </c>
      <c r="Y217" s="77">
        <f t="shared" si="54"/>
        <v>7098</v>
      </c>
      <c r="Z217" s="5">
        <v>0</v>
      </c>
      <c r="AA217" s="5">
        <v>0</v>
      </c>
      <c r="AC217" s="35" t="str">
        <f t="shared" si="55"/>
        <v/>
      </c>
    </row>
    <row r="218" spans="1:29">
      <c r="B218" s="266">
        <v>40754</v>
      </c>
      <c r="C218" s="374">
        <f>+'data''11'!B215</f>
        <v>2996.7864800000002</v>
      </c>
      <c r="D218" s="268">
        <f t="shared" si="42"/>
        <v>0</v>
      </c>
      <c r="E218" s="269">
        <f t="shared" si="43"/>
        <v>0</v>
      </c>
      <c r="F218" s="270">
        <f t="shared" si="44"/>
        <v>969.35058500000014</v>
      </c>
      <c r="G218" s="271">
        <f t="shared" si="45"/>
        <v>1000</v>
      </c>
      <c r="H218" s="268">
        <f t="shared" si="46"/>
        <v>1969.3505850000001</v>
      </c>
      <c r="I218" s="272">
        <f t="shared" si="47"/>
        <v>0</v>
      </c>
      <c r="J218" s="273">
        <f t="shared" si="48"/>
        <v>0</v>
      </c>
      <c r="K218" s="274">
        <f t="shared" si="49"/>
        <v>0</v>
      </c>
      <c r="L218" s="267">
        <f>'data''11'!C215</f>
        <v>1969.3505850000001</v>
      </c>
      <c r="M218" s="275">
        <f t="shared" si="50"/>
        <v>7066</v>
      </c>
      <c r="N218" s="276">
        <f>'data''11'!D215</f>
        <v>1000</v>
      </c>
      <c r="O218" s="277">
        <f>'data''11'!E215</f>
        <v>50</v>
      </c>
      <c r="P218" s="278">
        <f t="shared" si="51"/>
        <v>1050</v>
      </c>
      <c r="Q218" s="267">
        <f>IF('data''11'!G215&lt;data2011!Z218, 'data''11'!G215, 'data''11'!G215-data2011!Z218)</f>
        <v>7066</v>
      </c>
      <c r="R218" s="279"/>
      <c r="S218" s="279"/>
      <c r="T218" s="77" t="str">
        <f>+'data''11'!H215</f>
        <v>Y</v>
      </c>
      <c r="U218" s="187" t="str">
        <f>+'data''11'!I215</f>
        <v>N</v>
      </c>
      <c r="V218" s="77"/>
      <c r="W218" s="78" t="str">
        <f t="shared" si="52"/>
        <v/>
      </c>
      <c r="X218" s="79" t="str">
        <f t="shared" si="53"/>
        <v/>
      </c>
      <c r="Y218" s="77">
        <f t="shared" si="54"/>
        <v>7066</v>
      </c>
      <c r="Z218" s="5">
        <v>0</v>
      </c>
      <c r="AA218" s="5">
        <v>0</v>
      </c>
      <c r="AC218" s="35" t="str">
        <f t="shared" si="55"/>
        <v/>
      </c>
    </row>
    <row r="219" spans="1:29">
      <c r="A219" s="5"/>
      <c r="B219" s="266">
        <v>40755</v>
      </c>
      <c r="C219" s="374">
        <f>+'data''11'!B216</f>
        <v>2997.7948200000001</v>
      </c>
      <c r="D219" s="268">
        <f t="shared" si="42"/>
        <v>0</v>
      </c>
      <c r="E219" s="269">
        <f t="shared" si="43"/>
        <v>0</v>
      </c>
      <c r="F219" s="270">
        <f t="shared" si="44"/>
        <v>968.87649999999985</v>
      </c>
      <c r="G219" s="271">
        <f t="shared" si="45"/>
        <v>1000</v>
      </c>
      <c r="H219" s="268">
        <f t="shared" si="46"/>
        <v>1968.8764999999999</v>
      </c>
      <c r="I219" s="272">
        <f t="shared" si="47"/>
        <v>0</v>
      </c>
      <c r="J219" s="273">
        <f t="shared" si="48"/>
        <v>0</v>
      </c>
      <c r="K219" s="274">
        <f t="shared" si="49"/>
        <v>0</v>
      </c>
      <c r="L219" s="267">
        <f>'data''11'!C216</f>
        <v>1968.8764999999999</v>
      </c>
      <c r="M219" s="275">
        <f t="shared" si="50"/>
        <v>6639</v>
      </c>
      <c r="N219" s="276">
        <f>'data''11'!D216</f>
        <v>1000</v>
      </c>
      <c r="O219" s="277">
        <f>'data''11'!E216</f>
        <v>50</v>
      </c>
      <c r="P219" s="278">
        <f t="shared" si="51"/>
        <v>1050</v>
      </c>
      <c r="Q219" s="267">
        <f>IF('data''11'!G216&lt;data2011!Z219, 'data''11'!G216, 'data''11'!G216-data2011!Z219)</f>
        <v>6639</v>
      </c>
      <c r="R219" s="279"/>
      <c r="S219" s="279"/>
      <c r="T219" s="77" t="str">
        <f>+'data''11'!H216</f>
        <v>Y</v>
      </c>
      <c r="U219" s="187" t="str">
        <f>+'data''11'!I216</f>
        <v>N</v>
      </c>
      <c r="V219" s="77"/>
      <c r="W219" s="78" t="str">
        <f t="shared" si="52"/>
        <v/>
      </c>
      <c r="X219" s="79" t="str">
        <f t="shared" si="53"/>
        <v/>
      </c>
      <c r="Y219" s="77">
        <f t="shared" si="54"/>
        <v>6639</v>
      </c>
      <c r="Z219" s="5">
        <v>0</v>
      </c>
      <c r="AA219" s="5">
        <v>0</v>
      </c>
      <c r="AC219" s="35" t="str">
        <f t="shared" si="55"/>
        <v/>
      </c>
    </row>
    <row r="220" spans="1:29">
      <c r="B220" s="266">
        <v>40756</v>
      </c>
      <c r="C220" s="374">
        <f>+'data''11'!B217</f>
        <v>2990.23227</v>
      </c>
      <c r="D220" s="268">
        <f t="shared" si="42"/>
        <v>0</v>
      </c>
      <c r="E220" s="269">
        <f t="shared" si="43"/>
        <v>0</v>
      </c>
      <c r="F220" s="270">
        <f t="shared" si="44"/>
        <v>968.96399999999994</v>
      </c>
      <c r="G220" s="271">
        <f t="shared" si="45"/>
        <v>1000</v>
      </c>
      <c r="H220" s="268">
        <f t="shared" si="46"/>
        <v>1968.9639999999999</v>
      </c>
      <c r="I220" s="272">
        <f t="shared" si="47"/>
        <v>0</v>
      </c>
      <c r="J220" s="273">
        <f t="shared" si="48"/>
        <v>0</v>
      </c>
      <c r="K220" s="274">
        <f t="shared" si="49"/>
        <v>0</v>
      </c>
      <c r="L220" s="267">
        <f>'data''11'!C217</f>
        <v>1968.9639999999999</v>
      </c>
      <c r="M220" s="275">
        <f t="shared" si="50"/>
        <v>7099</v>
      </c>
      <c r="N220" s="276">
        <f>'data''11'!D217</f>
        <v>1000</v>
      </c>
      <c r="O220" s="277">
        <f>'data''11'!E217</f>
        <v>50</v>
      </c>
      <c r="P220" s="278">
        <f t="shared" si="51"/>
        <v>1050</v>
      </c>
      <c r="Q220" s="267">
        <f>IF('data''11'!G217&lt;data2011!Z220, 'data''11'!G217, 'data''11'!G217-data2011!Z220)</f>
        <v>7099</v>
      </c>
      <c r="R220" s="279"/>
      <c r="S220" s="279"/>
      <c r="T220" s="77" t="str">
        <f>+'data''11'!H217</f>
        <v>Y</v>
      </c>
      <c r="U220" s="187" t="str">
        <f>+'data''11'!I217</f>
        <v>N</v>
      </c>
      <c r="V220" s="77"/>
      <c r="W220" s="78" t="str">
        <f t="shared" si="52"/>
        <v/>
      </c>
      <c r="X220" s="79" t="str">
        <f t="shared" si="53"/>
        <v/>
      </c>
      <c r="Y220" s="77">
        <f t="shared" si="54"/>
        <v>7099</v>
      </c>
      <c r="Z220" s="5">
        <v>0</v>
      </c>
      <c r="AA220" s="5">
        <v>0</v>
      </c>
      <c r="AC220" s="35" t="str">
        <f t="shared" si="55"/>
        <v/>
      </c>
    </row>
    <row r="221" spans="1:29">
      <c r="B221" s="266">
        <v>40757</v>
      </c>
      <c r="C221" s="374">
        <f>+'data''11'!B218</f>
        <v>2974.0988299999999</v>
      </c>
      <c r="D221" s="268">
        <f t="shared" si="42"/>
        <v>0</v>
      </c>
      <c r="E221" s="269">
        <f t="shared" si="43"/>
        <v>0</v>
      </c>
      <c r="F221" s="270">
        <f t="shared" si="44"/>
        <v>965.66000000000008</v>
      </c>
      <c r="G221" s="271">
        <f t="shared" si="45"/>
        <v>1000</v>
      </c>
      <c r="H221" s="268">
        <f t="shared" si="46"/>
        <v>1965.66</v>
      </c>
      <c r="I221" s="272">
        <f t="shared" si="47"/>
        <v>0</v>
      </c>
      <c r="J221" s="273">
        <f t="shared" si="48"/>
        <v>0</v>
      </c>
      <c r="K221" s="274">
        <f t="shared" si="49"/>
        <v>0</v>
      </c>
      <c r="L221" s="267">
        <f>'data''11'!C218</f>
        <v>1965.66</v>
      </c>
      <c r="M221" s="275">
        <f t="shared" si="50"/>
        <v>7400</v>
      </c>
      <c r="N221" s="276">
        <f>'data''11'!D218</f>
        <v>1000</v>
      </c>
      <c r="O221" s="277">
        <f>'data''11'!E218</f>
        <v>50</v>
      </c>
      <c r="P221" s="278">
        <f t="shared" si="51"/>
        <v>1050</v>
      </c>
      <c r="Q221" s="267">
        <f>IF('data''11'!G218&lt;data2011!Z221, 'data''11'!G218, 'data''11'!G218-data2011!Z221)</f>
        <v>7400</v>
      </c>
      <c r="R221" s="279"/>
      <c r="S221" s="279"/>
      <c r="T221" s="77" t="str">
        <f>+'data''11'!H218</f>
        <v>Y</v>
      </c>
      <c r="U221" s="187" t="str">
        <f>+'data''11'!I218</f>
        <v>N</v>
      </c>
      <c r="V221" s="77"/>
      <c r="W221" s="78" t="str">
        <f t="shared" si="52"/>
        <v/>
      </c>
      <c r="X221" s="79" t="str">
        <f t="shared" si="53"/>
        <v/>
      </c>
      <c r="Y221" s="77">
        <f t="shared" si="54"/>
        <v>7400</v>
      </c>
      <c r="Z221" s="5">
        <v>0</v>
      </c>
      <c r="AA221" s="5">
        <v>0</v>
      </c>
      <c r="AC221" s="35" t="str">
        <f t="shared" si="55"/>
        <v/>
      </c>
    </row>
    <row r="222" spans="1:29">
      <c r="B222" s="266">
        <v>40758</v>
      </c>
      <c r="C222" s="374">
        <f>+'data''11'!B219</f>
        <v>2961.9987500000002</v>
      </c>
      <c r="D222" s="268">
        <f t="shared" si="42"/>
        <v>0</v>
      </c>
      <c r="E222" s="269">
        <f t="shared" si="43"/>
        <v>0</v>
      </c>
      <c r="F222" s="270">
        <f t="shared" si="44"/>
        <v>968.39037197103562</v>
      </c>
      <c r="G222" s="271">
        <f t="shared" si="45"/>
        <v>1000</v>
      </c>
      <c r="H222" s="268">
        <f t="shared" si="46"/>
        <v>1968.3903719710356</v>
      </c>
      <c r="I222" s="272">
        <f t="shared" si="47"/>
        <v>0</v>
      </c>
      <c r="J222" s="273">
        <f t="shared" si="48"/>
        <v>0</v>
      </c>
      <c r="K222" s="274">
        <f t="shared" si="49"/>
        <v>0</v>
      </c>
      <c r="L222" s="267">
        <f>'data''11'!C219</f>
        <v>1968.3903719710356</v>
      </c>
      <c r="M222" s="275">
        <f t="shared" si="50"/>
        <v>7349</v>
      </c>
      <c r="N222" s="276">
        <f>'data''11'!D219</f>
        <v>1000</v>
      </c>
      <c r="O222" s="277">
        <f>'data''11'!E219</f>
        <v>50</v>
      </c>
      <c r="P222" s="278">
        <f t="shared" si="51"/>
        <v>1050</v>
      </c>
      <c r="Q222" s="267">
        <f>IF('data''11'!G219&lt;data2011!Z222, 'data''11'!G219, 'data''11'!G219-data2011!Z222)</f>
        <v>7349</v>
      </c>
      <c r="R222" s="279"/>
      <c r="S222" s="279"/>
      <c r="T222" s="77" t="str">
        <f>+'data''11'!H219</f>
        <v>Y</v>
      </c>
      <c r="U222" s="187" t="str">
        <f>+'data''11'!I219</f>
        <v>N</v>
      </c>
      <c r="V222" s="77"/>
      <c r="W222" s="78" t="str">
        <f t="shared" si="52"/>
        <v/>
      </c>
      <c r="X222" s="79" t="str">
        <f t="shared" si="53"/>
        <v/>
      </c>
      <c r="Y222" s="77">
        <f t="shared" si="54"/>
        <v>7349</v>
      </c>
      <c r="Z222" s="5">
        <v>0</v>
      </c>
      <c r="AA222" s="5">
        <v>0</v>
      </c>
      <c r="AC222" s="35" t="str">
        <f t="shared" si="55"/>
        <v/>
      </c>
    </row>
    <row r="223" spans="1:29">
      <c r="B223" s="266">
        <v>40759</v>
      </c>
      <c r="C223" s="374">
        <f>+'data''11'!B220</f>
        <v>2946.87365</v>
      </c>
      <c r="D223" s="268">
        <f t="shared" si="42"/>
        <v>0</v>
      </c>
      <c r="E223" s="269">
        <f t="shared" si="43"/>
        <v>0</v>
      </c>
      <c r="F223" s="270">
        <f t="shared" si="44"/>
        <v>967.15123512635182</v>
      </c>
      <c r="G223" s="271">
        <f t="shared" si="45"/>
        <v>1000</v>
      </c>
      <c r="H223" s="268">
        <f t="shared" si="46"/>
        <v>1967.1512351263518</v>
      </c>
      <c r="I223" s="272">
        <f t="shared" si="47"/>
        <v>0</v>
      </c>
      <c r="J223" s="273">
        <f t="shared" si="48"/>
        <v>0</v>
      </c>
      <c r="K223" s="274">
        <f t="shared" si="49"/>
        <v>0</v>
      </c>
      <c r="L223" s="267">
        <f>'data''11'!C220</f>
        <v>1967.1512351263518</v>
      </c>
      <c r="M223" s="275">
        <f t="shared" si="50"/>
        <v>7459</v>
      </c>
      <c r="N223" s="276">
        <f>'data''11'!D220</f>
        <v>1000</v>
      </c>
      <c r="O223" s="277">
        <f>'data''11'!E220</f>
        <v>50</v>
      </c>
      <c r="P223" s="278">
        <f t="shared" si="51"/>
        <v>1050</v>
      </c>
      <c r="Q223" s="267">
        <f>IF('data''11'!G220&lt;data2011!Z223, 'data''11'!G220, 'data''11'!G220-data2011!Z223)</f>
        <v>7459</v>
      </c>
      <c r="R223" s="279"/>
      <c r="S223" s="279"/>
      <c r="T223" s="77" t="str">
        <f>+'data''11'!H220</f>
        <v>Y</v>
      </c>
      <c r="U223" s="187" t="str">
        <f>+'data''11'!I220</f>
        <v>N</v>
      </c>
      <c r="V223" s="77"/>
      <c r="W223" s="78" t="str">
        <f t="shared" si="52"/>
        <v/>
      </c>
      <c r="X223" s="79" t="str">
        <f t="shared" si="53"/>
        <v/>
      </c>
      <c r="Y223" s="77">
        <f t="shared" si="54"/>
        <v>7459</v>
      </c>
      <c r="Z223" s="5">
        <v>0</v>
      </c>
      <c r="AA223" s="5">
        <v>0</v>
      </c>
      <c r="AC223" s="35" t="str">
        <f t="shared" si="55"/>
        <v/>
      </c>
    </row>
    <row r="224" spans="1:29">
      <c r="B224" s="266">
        <v>40760</v>
      </c>
      <c r="C224" s="374">
        <f>+'data''11'!B221</f>
        <v>2928.2193600000001</v>
      </c>
      <c r="D224" s="268">
        <f t="shared" si="42"/>
        <v>0</v>
      </c>
      <c r="E224" s="269">
        <f t="shared" si="43"/>
        <v>0</v>
      </c>
      <c r="F224" s="270">
        <f t="shared" si="44"/>
        <v>969.28615831186971</v>
      </c>
      <c r="G224" s="271">
        <f t="shared" si="45"/>
        <v>1000</v>
      </c>
      <c r="H224" s="268">
        <f t="shared" si="46"/>
        <v>1969.2861583118697</v>
      </c>
      <c r="I224" s="272">
        <f t="shared" si="47"/>
        <v>0</v>
      </c>
      <c r="J224" s="273">
        <f t="shared" si="48"/>
        <v>0</v>
      </c>
      <c r="K224" s="274">
        <f t="shared" si="49"/>
        <v>0</v>
      </c>
      <c r="L224" s="267">
        <f>'data''11'!C221</f>
        <v>1969.2861583118697</v>
      </c>
      <c r="M224" s="275">
        <f t="shared" si="50"/>
        <v>7611</v>
      </c>
      <c r="N224" s="276">
        <f>'data''11'!D221</f>
        <v>1000</v>
      </c>
      <c r="O224" s="277">
        <f>'data''11'!E221</f>
        <v>50</v>
      </c>
      <c r="P224" s="278">
        <f t="shared" si="51"/>
        <v>1050</v>
      </c>
      <c r="Q224" s="267">
        <f>IF('data''11'!G221&lt;data2011!Z224, 'data''11'!G221, 'data''11'!G221-data2011!Z224)</f>
        <v>7611</v>
      </c>
      <c r="R224" s="279"/>
      <c r="S224" s="279"/>
      <c r="T224" s="77" t="str">
        <f>+'data''11'!H221</f>
        <v>Y</v>
      </c>
      <c r="U224" s="187" t="str">
        <f>+'data''11'!I221</f>
        <v>N</v>
      </c>
      <c r="V224" s="77"/>
      <c r="W224" s="78" t="str">
        <f t="shared" si="52"/>
        <v/>
      </c>
      <c r="X224" s="79" t="str">
        <f t="shared" si="53"/>
        <v/>
      </c>
      <c r="Y224" s="77">
        <f t="shared" si="54"/>
        <v>7611</v>
      </c>
      <c r="Z224" s="5">
        <v>0</v>
      </c>
      <c r="AA224" s="5">
        <v>0</v>
      </c>
      <c r="AC224" s="35" t="str">
        <f t="shared" si="55"/>
        <v/>
      </c>
    </row>
    <row r="225" spans="2:29">
      <c r="B225" s="266">
        <v>40761</v>
      </c>
      <c r="C225" s="374">
        <f>+'data''11'!B222</f>
        <v>2900.49001</v>
      </c>
      <c r="D225" s="268">
        <f t="shared" si="42"/>
        <v>0</v>
      </c>
      <c r="E225" s="269">
        <f t="shared" si="43"/>
        <v>0</v>
      </c>
      <c r="F225" s="270">
        <f t="shared" si="44"/>
        <v>970.23211907576115</v>
      </c>
      <c r="G225" s="271">
        <f t="shared" si="45"/>
        <v>1000</v>
      </c>
      <c r="H225" s="268">
        <f t="shared" si="46"/>
        <v>1970.2321190757611</v>
      </c>
      <c r="I225" s="272">
        <f t="shared" si="47"/>
        <v>0</v>
      </c>
      <c r="J225" s="273">
        <f t="shared" si="48"/>
        <v>0</v>
      </c>
      <c r="K225" s="274">
        <f t="shared" si="49"/>
        <v>0</v>
      </c>
      <c r="L225" s="267">
        <f>'data''11'!C222</f>
        <v>1970.2321190757611</v>
      </c>
      <c r="M225" s="275">
        <f t="shared" si="50"/>
        <v>6995</v>
      </c>
      <c r="N225" s="276">
        <f>'data''11'!D222</f>
        <v>1000</v>
      </c>
      <c r="O225" s="277">
        <f>'data''11'!E222</f>
        <v>50</v>
      </c>
      <c r="P225" s="278">
        <f t="shared" si="51"/>
        <v>1050</v>
      </c>
      <c r="Q225" s="267">
        <f>IF('data''11'!G222&lt;data2011!Z225, 'data''11'!G222, 'data''11'!G222-data2011!Z225)</f>
        <v>6995</v>
      </c>
      <c r="R225" s="279"/>
      <c r="S225" s="279"/>
      <c r="T225" s="77" t="str">
        <f>+'data''11'!H222</f>
        <v>Y</v>
      </c>
      <c r="U225" s="187" t="str">
        <f>+'data''11'!I222</f>
        <v>N</v>
      </c>
      <c r="V225" s="77"/>
      <c r="W225" s="78" t="str">
        <f t="shared" si="52"/>
        <v/>
      </c>
      <c r="X225" s="79" t="str">
        <f t="shared" si="53"/>
        <v/>
      </c>
      <c r="Y225" s="77">
        <f t="shared" si="54"/>
        <v>6995</v>
      </c>
      <c r="Z225" s="5">
        <v>0</v>
      </c>
      <c r="AA225" s="5">
        <v>0</v>
      </c>
      <c r="AC225" s="35" t="str">
        <f t="shared" si="55"/>
        <v/>
      </c>
    </row>
    <row r="226" spans="2:29">
      <c r="B226" s="266">
        <v>40762</v>
      </c>
      <c r="C226" s="374">
        <f>+'data''11'!B223</f>
        <v>2895.9524799999999</v>
      </c>
      <c r="D226" s="268">
        <f t="shared" si="42"/>
        <v>0</v>
      </c>
      <c r="E226" s="269">
        <f t="shared" si="43"/>
        <v>0</v>
      </c>
      <c r="F226" s="270">
        <f t="shared" si="44"/>
        <v>969.90128738099838</v>
      </c>
      <c r="G226" s="271">
        <f t="shared" si="45"/>
        <v>1000</v>
      </c>
      <c r="H226" s="268">
        <f t="shared" si="46"/>
        <v>1969.9012873809984</v>
      </c>
      <c r="I226" s="272">
        <f t="shared" si="47"/>
        <v>0</v>
      </c>
      <c r="J226" s="273">
        <f t="shared" si="48"/>
        <v>0</v>
      </c>
      <c r="K226" s="274">
        <f t="shared" si="49"/>
        <v>0</v>
      </c>
      <c r="L226" s="267">
        <f>'data''11'!C223</f>
        <v>1969.9012873809984</v>
      </c>
      <c r="M226" s="275">
        <f t="shared" si="50"/>
        <v>7093</v>
      </c>
      <c r="N226" s="276">
        <f>'data''11'!D223</f>
        <v>1000</v>
      </c>
      <c r="O226" s="277">
        <f>'data''11'!E223</f>
        <v>50</v>
      </c>
      <c r="P226" s="278">
        <f t="shared" si="51"/>
        <v>1050</v>
      </c>
      <c r="Q226" s="267">
        <f>IF('data''11'!G223&lt;data2011!Z226, 'data''11'!G223, 'data''11'!G223-data2011!Z226)</f>
        <v>7093</v>
      </c>
      <c r="R226" s="279"/>
      <c r="S226" s="279"/>
      <c r="T226" s="77" t="str">
        <f>+'data''11'!H223</f>
        <v>Y</v>
      </c>
      <c r="U226" s="187" t="str">
        <f>+'data''11'!I223</f>
        <v>N</v>
      </c>
      <c r="V226" s="77"/>
      <c r="W226" s="78" t="str">
        <f t="shared" si="52"/>
        <v/>
      </c>
      <c r="X226" s="79" t="str">
        <f t="shared" si="53"/>
        <v/>
      </c>
      <c r="Y226" s="77">
        <f t="shared" si="54"/>
        <v>7093</v>
      </c>
      <c r="Z226" s="5">
        <v>0</v>
      </c>
      <c r="AA226" s="5">
        <v>0</v>
      </c>
      <c r="AC226" s="35" t="str">
        <f t="shared" si="55"/>
        <v/>
      </c>
    </row>
    <row r="227" spans="2:29">
      <c r="B227" s="266">
        <v>40763</v>
      </c>
      <c r="C227" s="374">
        <f>+'data''11'!B224</f>
        <v>2874.2731699999999</v>
      </c>
      <c r="D227" s="268">
        <f t="shared" si="42"/>
        <v>0</v>
      </c>
      <c r="E227" s="269">
        <f t="shared" si="43"/>
        <v>0</v>
      </c>
      <c r="F227" s="270">
        <f t="shared" si="44"/>
        <v>969.2237707674999</v>
      </c>
      <c r="G227" s="271">
        <f t="shared" si="45"/>
        <v>1000</v>
      </c>
      <c r="H227" s="268">
        <f t="shared" si="46"/>
        <v>1969.2237707674999</v>
      </c>
      <c r="I227" s="272">
        <f t="shared" si="47"/>
        <v>0</v>
      </c>
      <c r="J227" s="273">
        <f t="shared" si="48"/>
        <v>0</v>
      </c>
      <c r="K227" s="274">
        <f t="shared" si="49"/>
        <v>0</v>
      </c>
      <c r="L227" s="267">
        <f>'data''11'!C224</f>
        <v>1969.2237707674999</v>
      </c>
      <c r="M227" s="275">
        <f t="shared" si="50"/>
        <v>7441</v>
      </c>
      <c r="N227" s="276">
        <f>'data''11'!D224</f>
        <v>1000</v>
      </c>
      <c r="O227" s="277">
        <f>'data''11'!E224</f>
        <v>50</v>
      </c>
      <c r="P227" s="278">
        <f t="shared" si="51"/>
        <v>1050</v>
      </c>
      <c r="Q227" s="267">
        <f>IF('data''11'!G224&lt;data2011!Z227, 'data''11'!G224, 'data''11'!G224-data2011!Z227)</f>
        <v>7441</v>
      </c>
      <c r="R227" s="279"/>
      <c r="S227" s="279"/>
      <c r="T227" s="77" t="str">
        <f>+'data''11'!H224</f>
        <v>Y</v>
      </c>
      <c r="U227" s="187" t="str">
        <f>+'data''11'!I224</f>
        <v>N</v>
      </c>
      <c r="V227" s="77"/>
      <c r="W227" s="78" t="str">
        <f t="shared" si="52"/>
        <v/>
      </c>
      <c r="X227" s="79" t="str">
        <f t="shared" si="53"/>
        <v/>
      </c>
      <c r="Y227" s="77">
        <f t="shared" si="54"/>
        <v>7441</v>
      </c>
      <c r="Z227" s="5">
        <v>0</v>
      </c>
      <c r="AA227" s="5">
        <v>0</v>
      </c>
      <c r="AC227" s="35" t="str">
        <f t="shared" si="55"/>
        <v/>
      </c>
    </row>
    <row r="228" spans="2:29">
      <c r="B228" s="266">
        <v>40764</v>
      </c>
      <c r="C228" s="374">
        <f>+'data''11'!B225</f>
        <v>2859.6522399999999</v>
      </c>
      <c r="D228" s="268">
        <f t="shared" si="42"/>
        <v>0</v>
      </c>
      <c r="E228" s="269">
        <f t="shared" si="43"/>
        <v>0</v>
      </c>
      <c r="F228" s="270">
        <f t="shared" si="44"/>
        <v>969.22803297610358</v>
      </c>
      <c r="G228" s="271">
        <f t="shared" si="45"/>
        <v>1000</v>
      </c>
      <c r="H228" s="268">
        <f t="shared" si="46"/>
        <v>1969.2280329761036</v>
      </c>
      <c r="I228" s="272">
        <f t="shared" si="47"/>
        <v>0</v>
      </c>
      <c r="J228" s="273">
        <f t="shared" si="48"/>
        <v>0</v>
      </c>
      <c r="K228" s="274">
        <f t="shared" si="49"/>
        <v>0</v>
      </c>
      <c r="L228" s="267">
        <f>'data''11'!C225</f>
        <v>1969.2280329761036</v>
      </c>
      <c r="M228" s="275">
        <f t="shared" si="50"/>
        <v>7068</v>
      </c>
      <c r="N228" s="276">
        <f>'data''11'!D225</f>
        <v>1000</v>
      </c>
      <c r="O228" s="277">
        <f>'data''11'!E225</f>
        <v>50</v>
      </c>
      <c r="P228" s="278">
        <f t="shared" si="51"/>
        <v>1050</v>
      </c>
      <c r="Q228" s="267">
        <f>IF('data''11'!G225&lt;data2011!Z228, 'data''11'!G225, 'data''11'!G225-data2011!Z228)</f>
        <v>7068</v>
      </c>
      <c r="R228" s="279"/>
      <c r="S228" s="279"/>
      <c r="T228" s="77" t="str">
        <f>+'data''11'!H225</f>
        <v>Y</v>
      </c>
      <c r="U228" s="187" t="str">
        <f>+'data''11'!I225</f>
        <v>N</v>
      </c>
      <c r="V228" s="77"/>
      <c r="W228" s="78" t="str">
        <f t="shared" si="52"/>
        <v/>
      </c>
      <c r="X228" s="79" t="str">
        <f t="shared" si="53"/>
        <v/>
      </c>
      <c r="Y228" s="77">
        <f t="shared" si="54"/>
        <v>7068</v>
      </c>
      <c r="Z228" s="5">
        <v>0</v>
      </c>
      <c r="AA228" s="5">
        <v>0</v>
      </c>
      <c r="AC228" s="35" t="str">
        <f t="shared" si="55"/>
        <v/>
      </c>
    </row>
    <row r="229" spans="2:29">
      <c r="B229" s="266">
        <v>40765</v>
      </c>
      <c r="C229" s="374">
        <f>+'data''11'!B226</f>
        <v>2852.5938599999999</v>
      </c>
      <c r="D229" s="268">
        <f t="shared" si="42"/>
        <v>0</v>
      </c>
      <c r="E229" s="269">
        <f t="shared" si="43"/>
        <v>0</v>
      </c>
      <c r="F229" s="270">
        <f t="shared" si="44"/>
        <v>967.57665644229701</v>
      </c>
      <c r="G229" s="271">
        <f t="shared" si="45"/>
        <v>1000</v>
      </c>
      <c r="H229" s="268">
        <f t="shared" si="46"/>
        <v>1967.576656442297</v>
      </c>
      <c r="I229" s="272">
        <f t="shared" si="47"/>
        <v>0</v>
      </c>
      <c r="J229" s="273">
        <f t="shared" si="48"/>
        <v>0</v>
      </c>
      <c r="K229" s="274">
        <f t="shared" si="49"/>
        <v>0</v>
      </c>
      <c r="L229" s="267">
        <f>'data''11'!C226</f>
        <v>1967.576656442297</v>
      </c>
      <c r="M229" s="275">
        <f t="shared" si="50"/>
        <v>7068</v>
      </c>
      <c r="N229" s="276">
        <f>'data''11'!D226</f>
        <v>1000</v>
      </c>
      <c r="O229" s="277">
        <f>'data''11'!E226</f>
        <v>50</v>
      </c>
      <c r="P229" s="278">
        <f t="shared" si="51"/>
        <v>1050</v>
      </c>
      <c r="Q229" s="267">
        <f>IF('data''11'!G226&lt;data2011!Z229, 'data''11'!G226, 'data''11'!G226-data2011!Z229)</f>
        <v>7068</v>
      </c>
      <c r="R229" s="279"/>
      <c r="S229" s="279"/>
      <c r="T229" s="77" t="str">
        <f>+'data''11'!H226</f>
        <v>Y</v>
      </c>
      <c r="U229" s="187" t="str">
        <f>+'data''11'!I226</f>
        <v>N</v>
      </c>
      <c r="V229" s="77"/>
      <c r="W229" s="78" t="str">
        <f t="shared" si="52"/>
        <v/>
      </c>
      <c r="X229" s="79" t="str">
        <f t="shared" si="53"/>
        <v/>
      </c>
      <c r="Y229" s="77">
        <f t="shared" si="54"/>
        <v>7068</v>
      </c>
      <c r="Z229" s="5">
        <v>0</v>
      </c>
      <c r="AA229" s="5">
        <v>0</v>
      </c>
      <c r="AC229" s="35" t="str">
        <f t="shared" si="55"/>
        <v/>
      </c>
    </row>
    <row r="230" spans="2:29">
      <c r="B230" s="266">
        <v>40766</v>
      </c>
      <c r="C230" s="374">
        <f>+'data''11'!B227</f>
        <v>2826.8811900000001</v>
      </c>
      <c r="D230" s="268">
        <f t="shared" si="42"/>
        <v>0</v>
      </c>
      <c r="E230" s="269">
        <f t="shared" si="43"/>
        <v>0</v>
      </c>
      <c r="F230" s="270">
        <f t="shared" si="44"/>
        <v>971.69603553861202</v>
      </c>
      <c r="G230" s="271">
        <f t="shared" si="45"/>
        <v>1000</v>
      </c>
      <c r="H230" s="268">
        <f t="shared" si="46"/>
        <v>1971.696035538612</v>
      </c>
      <c r="I230" s="272">
        <f t="shared" si="47"/>
        <v>0</v>
      </c>
      <c r="J230" s="273">
        <f t="shared" si="48"/>
        <v>0</v>
      </c>
      <c r="K230" s="274">
        <f t="shared" si="49"/>
        <v>0</v>
      </c>
      <c r="L230" s="267">
        <f>'data''11'!C227</f>
        <v>1971.696035538612</v>
      </c>
      <c r="M230" s="275">
        <f t="shared" si="50"/>
        <v>7066</v>
      </c>
      <c r="N230" s="276">
        <f>'data''11'!D227</f>
        <v>1000</v>
      </c>
      <c r="O230" s="277">
        <f>'data''11'!E227</f>
        <v>50</v>
      </c>
      <c r="P230" s="278">
        <f t="shared" si="51"/>
        <v>1050</v>
      </c>
      <c r="Q230" s="267">
        <f>IF('data''11'!G227&lt;data2011!Z230, 'data''11'!G227, 'data''11'!G227-data2011!Z230)</f>
        <v>7066</v>
      </c>
      <c r="R230" s="279"/>
      <c r="S230" s="279"/>
      <c r="T230" s="77" t="str">
        <f>+'data''11'!H227</f>
        <v>Y</v>
      </c>
      <c r="U230" s="187" t="str">
        <f>+'data''11'!I227</f>
        <v>N</v>
      </c>
      <c r="V230" s="77"/>
      <c r="W230" s="78" t="str">
        <f t="shared" si="52"/>
        <v/>
      </c>
      <c r="X230" s="79" t="str">
        <f t="shared" si="53"/>
        <v/>
      </c>
      <c r="Y230" s="77">
        <f t="shared" si="54"/>
        <v>7066</v>
      </c>
      <c r="Z230" s="5">
        <v>0</v>
      </c>
      <c r="AA230" s="5">
        <v>0</v>
      </c>
      <c r="AC230" s="35" t="str">
        <f t="shared" si="55"/>
        <v/>
      </c>
    </row>
    <row r="231" spans="2:29">
      <c r="B231" s="266">
        <v>40767</v>
      </c>
      <c r="C231" s="374">
        <f>+'data''11'!B228</f>
        <v>2824.3603400000002</v>
      </c>
      <c r="D231" s="268">
        <f t="shared" si="42"/>
        <v>0</v>
      </c>
      <c r="E231" s="269">
        <f t="shared" si="43"/>
        <v>0</v>
      </c>
      <c r="F231" s="270">
        <f t="shared" si="44"/>
        <v>1186.0588085433587</v>
      </c>
      <c r="G231" s="271">
        <f t="shared" si="45"/>
        <v>1000</v>
      </c>
      <c r="H231" s="268">
        <f t="shared" si="46"/>
        <v>2186.0588085433587</v>
      </c>
      <c r="I231" s="272">
        <f t="shared" si="47"/>
        <v>0</v>
      </c>
      <c r="J231" s="273">
        <f t="shared" si="48"/>
        <v>0</v>
      </c>
      <c r="K231" s="274">
        <f t="shared" si="49"/>
        <v>0</v>
      </c>
      <c r="L231" s="267">
        <f>'data''11'!C228</f>
        <v>2186.0588085433587</v>
      </c>
      <c r="M231" s="275">
        <f t="shared" si="50"/>
        <v>7066</v>
      </c>
      <c r="N231" s="276">
        <f>'data''11'!D228</f>
        <v>1000</v>
      </c>
      <c r="O231" s="277">
        <f>'data''11'!E228</f>
        <v>50</v>
      </c>
      <c r="P231" s="278">
        <f t="shared" si="51"/>
        <v>1050</v>
      </c>
      <c r="Q231" s="267">
        <f>IF('data''11'!G228&lt;data2011!Z231, 'data''11'!G228, 'data''11'!G228-data2011!Z231)</f>
        <v>7066</v>
      </c>
      <c r="R231" s="279"/>
      <c r="S231" s="279"/>
      <c r="T231" s="77" t="str">
        <f>+'data''11'!H228</f>
        <v>Y</v>
      </c>
      <c r="U231" s="187" t="str">
        <f>+'data''11'!I228</f>
        <v>N</v>
      </c>
      <c r="V231" s="77"/>
      <c r="W231" s="78" t="str">
        <f t="shared" si="52"/>
        <v/>
      </c>
      <c r="X231" s="79" t="str">
        <f t="shared" si="53"/>
        <v/>
      </c>
      <c r="Y231" s="77">
        <f t="shared" si="54"/>
        <v>7066</v>
      </c>
      <c r="Z231" s="5">
        <v>0</v>
      </c>
      <c r="AA231" s="5">
        <v>0</v>
      </c>
      <c r="AC231" s="35" t="str">
        <f t="shared" si="55"/>
        <v/>
      </c>
    </row>
    <row r="232" spans="2:29">
      <c r="B232" s="266">
        <v>40768</v>
      </c>
      <c r="C232" s="374">
        <f>+'data''11'!B229</f>
        <v>2739.1556100000003</v>
      </c>
      <c r="D232" s="268">
        <f t="shared" si="42"/>
        <v>0</v>
      </c>
      <c r="E232" s="269">
        <f t="shared" si="43"/>
        <v>0</v>
      </c>
      <c r="F232" s="270">
        <f t="shared" si="44"/>
        <v>1569.8158426946575</v>
      </c>
      <c r="G232" s="271">
        <f t="shared" si="45"/>
        <v>1000</v>
      </c>
      <c r="H232" s="268">
        <f t="shared" si="46"/>
        <v>2569.8158426946575</v>
      </c>
      <c r="I232" s="272">
        <f t="shared" si="47"/>
        <v>0</v>
      </c>
      <c r="J232" s="273">
        <f t="shared" si="48"/>
        <v>0</v>
      </c>
      <c r="K232" s="274">
        <f t="shared" si="49"/>
        <v>0</v>
      </c>
      <c r="L232" s="267">
        <f>'data''11'!C229</f>
        <v>2569.8158426946575</v>
      </c>
      <c r="M232" s="275">
        <f t="shared" si="50"/>
        <v>7066</v>
      </c>
      <c r="N232" s="276">
        <f>'data''11'!D229</f>
        <v>1000</v>
      </c>
      <c r="O232" s="277">
        <f>'data''11'!E229</f>
        <v>50</v>
      </c>
      <c r="P232" s="278">
        <f t="shared" si="51"/>
        <v>1050</v>
      </c>
      <c r="Q232" s="267">
        <f>IF('data''11'!G229&lt;data2011!Z232, 'data''11'!G229, 'data''11'!G229-data2011!Z232)</f>
        <v>7066</v>
      </c>
      <c r="R232" s="279"/>
      <c r="S232" s="279"/>
      <c r="T232" s="77" t="str">
        <f>+'data''11'!H229</f>
        <v>Y</v>
      </c>
      <c r="U232" s="187" t="str">
        <f>+'data''11'!I229</f>
        <v>N</v>
      </c>
      <c r="V232" s="77"/>
      <c r="W232" s="78" t="str">
        <f t="shared" si="52"/>
        <v/>
      </c>
      <c r="X232" s="79" t="str">
        <f t="shared" si="53"/>
        <v/>
      </c>
      <c r="Y232" s="77">
        <f t="shared" si="54"/>
        <v>7066</v>
      </c>
      <c r="Z232" s="5">
        <v>0</v>
      </c>
      <c r="AA232" s="5">
        <v>0</v>
      </c>
      <c r="AC232" s="35" t="str">
        <f t="shared" si="55"/>
        <v/>
      </c>
    </row>
    <row r="233" spans="2:29">
      <c r="B233" s="266">
        <v>40769</v>
      </c>
      <c r="C233" s="374">
        <f>+'data''11'!B230</f>
        <v>2771.4224899999999</v>
      </c>
      <c r="D233" s="268">
        <f t="shared" si="42"/>
        <v>0</v>
      </c>
      <c r="E233" s="269">
        <f t="shared" si="43"/>
        <v>0</v>
      </c>
      <c r="F233" s="270">
        <f t="shared" si="44"/>
        <v>1562.5438683019115</v>
      </c>
      <c r="G233" s="271">
        <f t="shared" si="45"/>
        <v>1000</v>
      </c>
      <c r="H233" s="268">
        <f t="shared" si="46"/>
        <v>2562.5438683019115</v>
      </c>
      <c r="I233" s="272">
        <f t="shared" si="47"/>
        <v>0</v>
      </c>
      <c r="J233" s="273">
        <f t="shared" si="48"/>
        <v>0</v>
      </c>
      <c r="K233" s="274">
        <f t="shared" si="49"/>
        <v>0</v>
      </c>
      <c r="L233" s="267">
        <f>'data''11'!C230</f>
        <v>2562.5438683019115</v>
      </c>
      <c r="M233" s="275">
        <f t="shared" si="50"/>
        <v>7067</v>
      </c>
      <c r="N233" s="276">
        <f>'data''11'!D230</f>
        <v>1000</v>
      </c>
      <c r="O233" s="277">
        <f>'data''11'!E230</f>
        <v>50</v>
      </c>
      <c r="P233" s="278">
        <f t="shared" si="51"/>
        <v>1050</v>
      </c>
      <c r="Q233" s="267">
        <f>IF('data''11'!G230&lt;data2011!Z233, 'data''11'!G230, 'data''11'!G230-data2011!Z233)</f>
        <v>7067</v>
      </c>
      <c r="R233" s="279"/>
      <c r="S233" s="279"/>
      <c r="T233" s="77" t="str">
        <f>+'data''11'!H230</f>
        <v>Y</v>
      </c>
      <c r="U233" s="187" t="str">
        <f>+'data''11'!I230</f>
        <v>N</v>
      </c>
      <c r="V233" s="77"/>
      <c r="W233" s="78" t="str">
        <f t="shared" si="52"/>
        <v/>
      </c>
      <c r="X233" s="79" t="str">
        <f t="shared" si="53"/>
        <v/>
      </c>
      <c r="Y233" s="77">
        <f t="shared" si="54"/>
        <v>7067</v>
      </c>
      <c r="Z233" s="5">
        <v>0</v>
      </c>
      <c r="AA233" s="5">
        <v>0</v>
      </c>
      <c r="AC233" s="35" t="str">
        <f t="shared" si="55"/>
        <v/>
      </c>
    </row>
    <row r="234" spans="2:29">
      <c r="B234" s="266">
        <v>40770</v>
      </c>
      <c r="C234" s="374">
        <f>+'data''11'!B231</f>
        <v>2780.49755</v>
      </c>
      <c r="D234" s="268">
        <f t="shared" si="42"/>
        <v>0</v>
      </c>
      <c r="E234" s="269">
        <f t="shared" si="43"/>
        <v>0</v>
      </c>
      <c r="F234" s="270">
        <f t="shared" si="44"/>
        <v>1563.0311700000002</v>
      </c>
      <c r="G234" s="271">
        <f t="shared" si="45"/>
        <v>1000</v>
      </c>
      <c r="H234" s="268">
        <f t="shared" si="46"/>
        <v>2563.0311700000002</v>
      </c>
      <c r="I234" s="272">
        <f t="shared" si="47"/>
        <v>0</v>
      </c>
      <c r="J234" s="273">
        <f t="shared" si="48"/>
        <v>0</v>
      </c>
      <c r="K234" s="274">
        <f t="shared" si="49"/>
        <v>0</v>
      </c>
      <c r="L234" s="267">
        <f>'data''11'!C231</f>
        <v>2563.0311700000002</v>
      </c>
      <c r="M234" s="275">
        <f t="shared" si="50"/>
        <v>7066</v>
      </c>
      <c r="N234" s="276">
        <f>'data''11'!D231</f>
        <v>1000</v>
      </c>
      <c r="O234" s="277">
        <f>'data''11'!E231</f>
        <v>50</v>
      </c>
      <c r="P234" s="278">
        <f t="shared" si="51"/>
        <v>1050</v>
      </c>
      <c r="Q234" s="267">
        <f>IF('data''11'!G231&lt;data2011!Z234, 'data''11'!G231, 'data''11'!G231-data2011!Z234)</f>
        <v>7066</v>
      </c>
      <c r="R234" s="279"/>
      <c r="S234" s="279"/>
      <c r="T234" s="77" t="str">
        <f>+'data''11'!H231</f>
        <v>Y</v>
      </c>
      <c r="U234" s="187" t="str">
        <f>+'data''11'!I231</f>
        <v>N</v>
      </c>
      <c r="V234" s="77"/>
      <c r="W234" s="78" t="str">
        <f t="shared" si="52"/>
        <v/>
      </c>
      <c r="X234" s="79" t="str">
        <f t="shared" si="53"/>
        <v/>
      </c>
      <c r="Y234" s="77">
        <f t="shared" si="54"/>
        <v>7066</v>
      </c>
      <c r="Z234" s="5">
        <v>0</v>
      </c>
      <c r="AA234" s="5">
        <v>0</v>
      </c>
      <c r="AC234" s="35" t="str">
        <f t="shared" si="55"/>
        <v/>
      </c>
    </row>
    <row r="235" spans="2:29">
      <c r="B235" s="266">
        <v>40771</v>
      </c>
      <c r="C235" s="374">
        <f>+'data''11'!B232</f>
        <v>2769.4058100000002</v>
      </c>
      <c r="D235" s="268">
        <f t="shared" si="42"/>
        <v>0</v>
      </c>
      <c r="E235" s="269">
        <f t="shared" si="43"/>
        <v>0</v>
      </c>
      <c r="F235" s="270">
        <f t="shared" si="44"/>
        <v>1570.3726700000002</v>
      </c>
      <c r="G235" s="271">
        <f t="shared" si="45"/>
        <v>1000</v>
      </c>
      <c r="H235" s="268">
        <f t="shared" si="46"/>
        <v>2570.3726700000002</v>
      </c>
      <c r="I235" s="272">
        <f t="shared" si="47"/>
        <v>0</v>
      </c>
      <c r="J235" s="273">
        <f t="shared" si="48"/>
        <v>0</v>
      </c>
      <c r="K235" s="274">
        <f t="shared" si="49"/>
        <v>0</v>
      </c>
      <c r="L235" s="267">
        <f>'data''11'!C232</f>
        <v>2570.3726700000002</v>
      </c>
      <c r="M235" s="275">
        <f t="shared" si="50"/>
        <v>7084</v>
      </c>
      <c r="N235" s="276">
        <f>'data''11'!D232</f>
        <v>1000</v>
      </c>
      <c r="O235" s="277">
        <f>'data''11'!E232</f>
        <v>50</v>
      </c>
      <c r="P235" s="278">
        <f t="shared" si="51"/>
        <v>1050</v>
      </c>
      <c r="Q235" s="267">
        <f>IF('data''11'!G232&lt;data2011!Z235, 'data''11'!G232, 'data''11'!G232-data2011!Z235)</f>
        <v>7084</v>
      </c>
      <c r="R235" s="279"/>
      <c r="S235" s="279"/>
      <c r="T235" s="77" t="str">
        <f>+'data''11'!H232</f>
        <v>Y</v>
      </c>
      <c r="U235" s="187" t="str">
        <f>+'data''11'!I232</f>
        <v>N</v>
      </c>
      <c r="V235" s="77"/>
      <c r="W235" s="78" t="str">
        <f t="shared" si="52"/>
        <v/>
      </c>
      <c r="X235" s="79" t="str">
        <f t="shared" si="53"/>
        <v/>
      </c>
      <c r="Y235" s="77">
        <f t="shared" si="54"/>
        <v>7084</v>
      </c>
      <c r="Z235" s="5">
        <v>0</v>
      </c>
      <c r="AA235" s="5">
        <v>0</v>
      </c>
      <c r="AC235" s="35" t="str">
        <f t="shared" si="55"/>
        <v/>
      </c>
    </row>
    <row r="236" spans="2:29">
      <c r="B236" s="266">
        <v>40772</v>
      </c>
      <c r="C236" s="374">
        <f>+'data''11'!B233</f>
        <v>2769.4058100000002</v>
      </c>
      <c r="D236" s="268">
        <f t="shared" si="42"/>
        <v>0</v>
      </c>
      <c r="E236" s="269">
        <f t="shared" si="43"/>
        <v>0</v>
      </c>
      <c r="F236" s="270">
        <f t="shared" si="44"/>
        <v>1550.3597694999999</v>
      </c>
      <c r="G236" s="271">
        <f t="shared" si="45"/>
        <v>1000</v>
      </c>
      <c r="H236" s="268">
        <f t="shared" si="46"/>
        <v>2550.3597694999999</v>
      </c>
      <c r="I236" s="272">
        <f t="shared" si="47"/>
        <v>0</v>
      </c>
      <c r="J236" s="273">
        <f t="shared" si="48"/>
        <v>0</v>
      </c>
      <c r="K236" s="274">
        <f t="shared" si="49"/>
        <v>0</v>
      </c>
      <c r="L236" s="267">
        <f>'data''11'!C233</f>
        <v>2550.3597694999999</v>
      </c>
      <c r="M236" s="275">
        <f t="shared" si="50"/>
        <v>7095</v>
      </c>
      <c r="N236" s="276">
        <f>'data''11'!D233</f>
        <v>1000</v>
      </c>
      <c r="O236" s="277">
        <f>'data''11'!E233</f>
        <v>50</v>
      </c>
      <c r="P236" s="278">
        <f t="shared" si="51"/>
        <v>1050</v>
      </c>
      <c r="Q236" s="267">
        <f>IF('data''11'!G233&lt;data2011!Z236, 'data''11'!G233, 'data''11'!G233-data2011!Z236)</f>
        <v>7095</v>
      </c>
      <c r="R236" s="279"/>
      <c r="S236" s="279"/>
      <c r="T236" s="77" t="str">
        <f>+'data''11'!H233</f>
        <v>Y</v>
      </c>
      <c r="U236" s="187" t="str">
        <f>+'data''11'!I233</f>
        <v>N</v>
      </c>
      <c r="V236" s="77"/>
      <c r="W236" s="78" t="str">
        <f t="shared" si="52"/>
        <v/>
      </c>
      <c r="X236" s="79" t="str">
        <f t="shared" si="53"/>
        <v/>
      </c>
      <c r="Y236" s="77">
        <f t="shared" si="54"/>
        <v>7095</v>
      </c>
      <c r="Z236" s="5">
        <v>0</v>
      </c>
      <c r="AA236" s="5">
        <v>0</v>
      </c>
      <c r="AC236" s="35" t="str">
        <f t="shared" si="55"/>
        <v/>
      </c>
    </row>
    <row r="237" spans="2:29">
      <c r="B237" s="266">
        <v>40773</v>
      </c>
      <c r="C237" s="374">
        <f>+'data''11'!B234</f>
        <v>2769.4058100000002</v>
      </c>
      <c r="D237" s="268">
        <f t="shared" si="42"/>
        <v>0</v>
      </c>
      <c r="E237" s="269">
        <f t="shared" si="43"/>
        <v>0</v>
      </c>
      <c r="F237" s="270">
        <f t="shared" si="44"/>
        <v>1562.9042386000001</v>
      </c>
      <c r="G237" s="271">
        <f t="shared" si="45"/>
        <v>1000</v>
      </c>
      <c r="H237" s="268">
        <f t="shared" si="46"/>
        <v>2562.9042386000001</v>
      </c>
      <c r="I237" s="272">
        <f t="shared" si="47"/>
        <v>0</v>
      </c>
      <c r="J237" s="273">
        <f t="shared" si="48"/>
        <v>0</v>
      </c>
      <c r="K237" s="274">
        <f t="shared" si="49"/>
        <v>0</v>
      </c>
      <c r="L237" s="267">
        <f>'data''11'!C234</f>
        <v>2562.9042386000001</v>
      </c>
      <c r="M237" s="275">
        <f t="shared" si="50"/>
        <v>7092</v>
      </c>
      <c r="N237" s="276">
        <f>'data''11'!D234</f>
        <v>1000</v>
      </c>
      <c r="O237" s="277">
        <f>'data''11'!E234</f>
        <v>50</v>
      </c>
      <c r="P237" s="278">
        <f t="shared" si="51"/>
        <v>1050</v>
      </c>
      <c r="Q237" s="267">
        <f>IF('data''11'!G234&lt;data2011!Z237, 'data''11'!G234, 'data''11'!G234-data2011!Z237)</f>
        <v>7092</v>
      </c>
      <c r="R237" s="279"/>
      <c r="S237" s="279"/>
      <c r="T237" s="77" t="str">
        <f>+'data''11'!H234</f>
        <v>Y</v>
      </c>
      <c r="U237" s="187" t="str">
        <f>+'data''11'!I234</f>
        <v>N</v>
      </c>
      <c r="V237" s="77"/>
      <c r="W237" s="78" t="str">
        <f t="shared" si="52"/>
        <v/>
      </c>
      <c r="X237" s="79" t="str">
        <f t="shared" si="53"/>
        <v/>
      </c>
      <c r="Y237" s="77">
        <f t="shared" si="54"/>
        <v>7092</v>
      </c>
      <c r="Z237" s="5">
        <v>0</v>
      </c>
      <c r="AA237" s="5">
        <v>0</v>
      </c>
      <c r="AC237" s="35" t="str">
        <f t="shared" si="55"/>
        <v/>
      </c>
    </row>
    <row r="238" spans="2:29">
      <c r="B238" s="266">
        <v>40774</v>
      </c>
      <c r="C238" s="374">
        <f>+'data''11'!B235</f>
        <v>2751.25569</v>
      </c>
      <c r="D238" s="268">
        <f t="shared" si="42"/>
        <v>0</v>
      </c>
      <c r="E238" s="269">
        <f t="shared" si="43"/>
        <v>0</v>
      </c>
      <c r="F238" s="270">
        <f t="shared" si="44"/>
        <v>0</v>
      </c>
      <c r="G238" s="271">
        <f t="shared" si="45"/>
        <v>1000</v>
      </c>
      <c r="H238" s="268">
        <f t="shared" si="46"/>
        <v>1000</v>
      </c>
      <c r="I238" s="272">
        <f t="shared" si="47"/>
        <v>2005.3701000000001</v>
      </c>
      <c r="J238" s="273">
        <f t="shared" si="48"/>
        <v>0</v>
      </c>
      <c r="K238" s="274">
        <f t="shared" si="49"/>
        <v>0</v>
      </c>
      <c r="L238" s="267">
        <f>'data''11'!C235</f>
        <v>3005.3701000000001</v>
      </c>
      <c r="M238" s="275">
        <f t="shared" si="50"/>
        <v>7060</v>
      </c>
      <c r="N238" s="276">
        <f>'data''11'!D235</f>
        <v>1000</v>
      </c>
      <c r="O238" s="277">
        <f>'data''11'!E235</f>
        <v>50</v>
      </c>
      <c r="P238" s="278">
        <f t="shared" si="51"/>
        <v>1050</v>
      </c>
      <c r="Q238" s="267">
        <f>IF('data''11'!G235&lt;data2011!Z238, 'data''11'!G235, 'data''11'!G235-data2011!Z238)</f>
        <v>7060</v>
      </c>
      <c r="R238" s="279"/>
      <c r="S238" s="279"/>
      <c r="T238" s="77" t="str">
        <f>+'data''11'!H235</f>
        <v>Y</v>
      </c>
      <c r="U238" s="187" t="str">
        <f>+'data''11'!I235</f>
        <v>Y</v>
      </c>
      <c r="V238" s="77"/>
      <c r="W238" s="78" t="str">
        <f t="shared" si="52"/>
        <v/>
      </c>
      <c r="X238" s="79" t="str">
        <f t="shared" si="53"/>
        <v/>
      </c>
      <c r="Y238" s="77">
        <f t="shared" si="54"/>
        <v>7060</v>
      </c>
      <c r="Z238" s="5">
        <v>0</v>
      </c>
      <c r="AA238" s="5">
        <v>0</v>
      </c>
      <c r="AC238" s="35" t="str">
        <f t="shared" si="55"/>
        <v/>
      </c>
    </row>
    <row r="239" spans="2:29">
      <c r="B239" s="266">
        <v>40775</v>
      </c>
      <c r="C239" s="374">
        <f>+'data''11'!B236</f>
        <v>2732.0972299999999</v>
      </c>
      <c r="D239" s="268">
        <f t="shared" si="42"/>
        <v>0</v>
      </c>
      <c r="E239" s="269">
        <f t="shared" si="43"/>
        <v>0</v>
      </c>
      <c r="F239" s="270">
        <f t="shared" si="44"/>
        <v>0</v>
      </c>
      <c r="G239" s="271">
        <f t="shared" si="45"/>
        <v>1000</v>
      </c>
      <c r="H239" s="268">
        <f t="shared" si="46"/>
        <v>1000</v>
      </c>
      <c r="I239" s="272">
        <f t="shared" si="47"/>
        <v>2574.813952</v>
      </c>
      <c r="J239" s="273">
        <f t="shared" si="48"/>
        <v>0</v>
      </c>
      <c r="K239" s="274">
        <f t="shared" si="49"/>
        <v>0</v>
      </c>
      <c r="L239" s="267">
        <f>'data''11'!C236</f>
        <v>3574.813952</v>
      </c>
      <c r="M239" s="275">
        <f t="shared" si="50"/>
        <v>7038</v>
      </c>
      <c r="N239" s="276">
        <f>'data''11'!D236</f>
        <v>1000</v>
      </c>
      <c r="O239" s="277">
        <f>'data''11'!E236</f>
        <v>50</v>
      </c>
      <c r="P239" s="278">
        <f t="shared" si="51"/>
        <v>1050</v>
      </c>
      <c r="Q239" s="267">
        <f>IF('data''11'!G236&lt;data2011!Z239, 'data''11'!G236, 'data''11'!G236-data2011!Z239)</f>
        <v>7038</v>
      </c>
      <c r="R239" s="279"/>
      <c r="S239" s="279"/>
      <c r="T239" s="77" t="str">
        <f>+'data''11'!H236</f>
        <v>Y</v>
      </c>
      <c r="U239" s="187" t="str">
        <f>+'data''11'!I236</f>
        <v>Y</v>
      </c>
      <c r="V239" s="77"/>
      <c r="W239" s="78" t="str">
        <f t="shared" si="52"/>
        <v/>
      </c>
      <c r="X239" s="79" t="str">
        <f t="shared" si="53"/>
        <v/>
      </c>
      <c r="Y239" s="77">
        <f t="shared" si="54"/>
        <v>7038</v>
      </c>
      <c r="Z239" s="5">
        <v>0</v>
      </c>
      <c r="AA239" s="5">
        <v>0</v>
      </c>
      <c r="AC239" s="35" t="str">
        <f t="shared" si="55"/>
        <v/>
      </c>
    </row>
    <row r="240" spans="2:29">
      <c r="B240" s="266">
        <v>40776</v>
      </c>
      <c r="C240" s="374">
        <f>+'data''11'!B237</f>
        <v>2724.03051</v>
      </c>
      <c r="D240" s="268">
        <f t="shared" si="42"/>
        <v>0</v>
      </c>
      <c r="E240" s="269">
        <f t="shared" si="43"/>
        <v>0</v>
      </c>
      <c r="F240" s="270">
        <f t="shared" si="44"/>
        <v>0</v>
      </c>
      <c r="G240" s="271">
        <f t="shared" si="45"/>
        <v>1000</v>
      </c>
      <c r="H240" s="268">
        <f t="shared" si="46"/>
        <v>1000</v>
      </c>
      <c r="I240" s="272">
        <f t="shared" si="47"/>
        <v>2587.031637</v>
      </c>
      <c r="J240" s="273">
        <f t="shared" si="48"/>
        <v>0</v>
      </c>
      <c r="K240" s="274">
        <f t="shared" si="49"/>
        <v>0</v>
      </c>
      <c r="L240" s="267">
        <f>'data''11'!C237</f>
        <v>3587.031637</v>
      </c>
      <c r="M240" s="275">
        <f t="shared" si="50"/>
        <v>7059</v>
      </c>
      <c r="N240" s="276">
        <f>'data''11'!D237</f>
        <v>1000</v>
      </c>
      <c r="O240" s="277">
        <f>'data''11'!E237</f>
        <v>50</v>
      </c>
      <c r="P240" s="278">
        <f t="shared" si="51"/>
        <v>1050</v>
      </c>
      <c r="Q240" s="267">
        <f>IF('data''11'!G237&lt;data2011!Z240, 'data''11'!G237, 'data''11'!G237-data2011!Z240)</f>
        <v>7059</v>
      </c>
      <c r="R240" s="279"/>
      <c r="S240" s="279"/>
      <c r="T240" s="77" t="str">
        <f>+'data''11'!H237</f>
        <v>Y</v>
      </c>
      <c r="U240" s="187" t="str">
        <f>+'data''11'!I237</f>
        <v>Y</v>
      </c>
      <c r="V240" s="77"/>
      <c r="W240" s="78" t="str">
        <f t="shared" si="52"/>
        <v/>
      </c>
      <c r="X240" s="79" t="str">
        <f t="shared" si="53"/>
        <v/>
      </c>
      <c r="Y240" s="77">
        <f t="shared" si="54"/>
        <v>7059</v>
      </c>
      <c r="Z240" s="5">
        <v>0</v>
      </c>
      <c r="AA240" s="5">
        <v>0</v>
      </c>
      <c r="AC240" s="35" t="str">
        <f t="shared" si="55"/>
        <v/>
      </c>
    </row>
    <row r="241" spans="2:29">
      <c r="B241" s="266">
        <v>40777</v>
      </c>
      <c r="C241" s="374">
        <f>+'data''11'!B238</f>
        <v>2697.81367</v>
      </c>
      <c r="D241" s="268">
        <f t="shared" si="42"/>
        <v>0</v>
      </c>
      <c r="E241" s="269">
        <f t="shared" si="43"/>
        <v>0</v>
      </c>
      <c r="F241" s="270">
        <f t="shared" si="44"/>
        <v>0</v>
      </c>
      <c r="G241" s="271">
        <f t="shared" si="45"/>
        <v>1000</v>
      </c>
      <c r="H241" s="268">
        <f t="shared" si="46"/>
        <v>1000</v>
      </c>
      <c r="I241" s="272">
        <f t="shared" si="47"/>
        <v>2581.693354</v>
      </c>
      <c r="J241" s="273">
        <f t="shared" si="48"/>
        <v>0</v>
      </c>
      <c r="K241" s="274">
        <f t="shared" si="49"/>
        <v>0</v>
      </c>
      <c r="L241" s="267">
        <f>'data''11'!C238</f>
        <v>3581.693354</v>
      </c>
      <c r="M241" s="275">
        <f t="shared" si="50"/>
        <v>7066</v>
      </c>
      <c r="N241" s="276">
        <f>'data''11'!D238</f>
        <v>1000</v>
      </c>
      <c r="O241" s="277">
        <f>'data''11'!E238</f>
        <v>50</v>
      </c>
      <c r="P241" s="278">
        <f t="shared" si="51"/>
        <v>1050</v>
      </c>
      <c r="Q241" s="267">
        <f>IF('data''11'!G238&lt;data2011!Z241, 'data''11'!G238, 'data''11'!G238-data2011!Z241)</f>
        <v>7066</v>
      </c>
      <c r="R241" s="279"/>
      <c r="S241" s="279"/>
      <c r="T241" s="77" t="str">
        <f>+'data''11'!H238</f>
        <v>Y</v>
      </c>
      <c r="U241" s="187" t="str">
        <f>+'data''11'!I238</f>
        <v>Y</v>
      </c>
      <c r="V241" s="77"/>
      <c r="W241" s="78" t="str">
        <f t="shared" si="52"/>
        <v/>
      </c>
      <c r="X241" s="79" t="str">
        <f t="shared" si="53"/>
        <v/>
      </c>
      <c r="Y241" s="77">
        <f t="shared" si="54"/>
        <v>7066</v>
      </c>
      <c r="Z241" s="5">
        <v>0</v>
      </c>
      <c r="AA241" s="5">
        <v>0</v>
      </c>
      <c r="AC241" s="35" t="str">
        <f t="shared" si="55"/>
        <v/>
      </c>
    </row>
    <row r="242" spans="2:29">
      <c r="B242" s="266">
        <v>40778</v>
      </c>
      <c r="C242" s="374">
        <f>+'data''11'!B239</f>
        <v>2645.3799899999999</v>
      </c>
      <c r="D242" s="268">
        <f t="shared" si="42"/>
        <v>0</v>
      </c>
      <c r="E242" s="269">
        <f t="shared" si="43"/>
        <v>0</v>
      </c>
      <c r="F242" s="270">
        <f t="shared" si="44"/>
        <v>0</v>
      </c>
      <c r="G242" s="271">
        <f t="shared" si="45"/>
        <v>1000</v>
      </c>
      <c r="H242" s="268">
        <f t="shared" si="46"/>
        <v>1000</v>
      </c>
      <c r="I242" s="272">
        <f t="shared" si="47"/>
        <v>2577.2491943419545</v>
      </c>
      <c r="J242" s="273">
        <f t="shared" si="48"/>
        <v>0</v>
      </c>
      <c r="K242" s="274">
        <f t="shared" si="49"/>
        <v>0</v>
      </c>
      <c r="L242" s="267">
        <f>'data''11'!C239</f>
        <v>3577.2491943419545</v>
      </c>
      <c r="M242" s="275">
        <f t="shared" si="50"/>
        <v>7346</v>
      </c>
      <c r="N242" s="276">
        <f>'data''11'!D239</f>
        <v>1000</v>
      </c>
      <c r="O242" s="277">
        <f>'data''11'!E239</f>
        <v>50</v>
      </c>
      <c r="P242" s="278">
        <f t="shared" si="51"/>
        <v>1050</v>
      </c>
      <c r="Q242" s="267">
        <f>IF('data''11'!G239&lt;data2011!Z242, 'data''11'!G239, 'data''11'!G239-data2011!Z242)</f>
        <v>7346</v>
      </c>
      <c r="R242" s="279"/>
      <c r="S242" s="279"/>
      <c r="T242" s="77" t="str">
        <f>+'data''11'!H239</f>
        <v>Y</v>
      </c>
      <c r="U242" s="187" t="str">
        <f>+'data''11'!I239</f>
        <v>Y</v>
      </c>
      <c r="V242" s="77"/>
      <c r="W242" s="78" t="str">
        <f t="shared" si="52"/>
        <v/>
      </c>
      <c r="X242" s="79" t="str">
        <f t="shared" si="53"/>
        <v/>
      </c>
      <c r="Y242" s="77">
        <f t="shared" si="54"/>
        <v>7346</v>
      </c>
      <c r="Z242" s="5">
        <v>0</v>
      </c>
      <c r="AA242" s="5">
        <v>0</v>
      </c>
      <c r="AC242" s="35" t="str">
        <f t="shared" si="55"/>
        <v/>
      </c>
    </row>
    <row r="243" spans="2:29">
      <c r="B243" s="266">
        <v>40779</v>
      </c>
      <c r="C243" s="374">
        <f>+'data''11'!B240</f>
        <v>2591.4338000000002</v>
      </c>
      <c r="D243" s="268">
        <f t="shared" si="42"/>
        <v>0</v>
      </c>
      <c r="E243" s="269">
        <f t="shared" si="43"/>
        <v>0</v>
      </c>
      <c r="F243" s="270">
        <f t="shared" si="44"/>
        <v>0</v>
      </c>
      <c r="G243" s="271">
        <f t="shared" si="45"/>
        <v>1000</v>
      </c>
      <c r="H243" s="268">
        <f t="shared" si="46"/>
        <v>1000</v>
      </c>
      <c r="I243" s="272">
        <f t="shared" si="47"/>
        <v>2579.8708469962007</v>
      </c>
      <c r="J243" s="273">
        <f t="shared" si="48"/>
        <v>0</v>
      </c>
      <c r="K243" s="274">
        <f t="shared" si="49"/>
        <v>0</v>
      </c>
      <c r="L243" s="267">
        <f>'data''11'!C240</f>
        <v>3579.8708469962007</v>
      </c>
      <c r="M243" s="275">
        <f t="shared" si="50"/>
        <v>7235</v>
      </c>
      <c r="N243" s="276">
        <f>'data''11'!D240</f>
        <v>1000</v>
      </c>
      <c r="O243" s="277">
        <f>'data''11'!E240</f>
        <v>50</v>
      </c>
      <c r="P243" s="278">
        <f t="shared" si="51"/>
        <v>1050</v>
      </c>
      <c r="Q243" s="267">
        <f>IF('data''11'!G240&lt;data2011!Z243, 'data''11'!G240, 'data''11'!G240-data2011!Z243)</f>
        <v>7235</v>
      </c>
      <c r="R243" s="279"/>
      <c r="S243" s="279"/>
      <c r="T243" s="77" t="str">
        <f>+'data''11'!H240</f>
        <v>Y</v>
      </c>
      <c r="U243" s="187" t="str">
        <f>+'data''11'!I240</f>
        <v>Y</v>
      </c>
      <c r="V243" s="77"/>
      <c r="W243" s="78" t="str">
        <f t="shared" si="52"/>
        <v/>
      </c>
      <c r="X243" s="79" t="str">
        <f t="shared" si="53"/>
        <v/>
      </c>
      <c r="Y243" s="77">
        <f t="shared" si="54"/>
        <v>7235</v>
      </c>
      <c r="Z243" s="5">
        <v>0</v>
      </c>
      <c r="AA243" s="5">
        <v>0</v>
      </c>
      <c r="AC243" s="35" t="str">
        <f t="shared" si="55"/>
        <v/>
      </c>
    </row>
    <row r="244" spans="2:29">
      <c r="B244" s="266">
        <v>40780</v>
      </c>
      <c r="C244" s="374">
        <f>+'data''11'!B241</f>
        <v>2569.2503200000001</v>
      </c>
      <c r="D244" s="268">
        <f t="shared" si="42"/>
        <v>0</v>
      </c>
      <c r="E244" s="269">
        <f t="shared" si="43"/>
        <v>0</v>
      </c>
      <c r="F244" s="270">
        <f t="shared" si="44"/>
        <v>0</v>
      </c>
      <c r="G244" s="271">
        <f t="shared" si="45"/>
        <v>1000</v>
      </c>
      <c r="H244" s="268">
        <f t="shared" si="46"/>
        <v>1000</v>
      </c>
      <c r="I244" s="272">
        <f t="shared" si="47"/>
        <v>3066.139228615873</v>
      </c>
      <c r="J244" s="273">
        <f t="shared" si="48"/>
        <v>0</v>
      </c>
      <c r="K244" s="274">
        <f t="shared" si="49"/>
        <v>0</v>
      </c>
      <c r="L244" s="267">
        <f>'data''11'!C241</f>
        <v>4066.139228615873</v>
      </c>
      <c r="M244" s="275">
        <f t="shared" si="50"/>
        <v>7086</v>
      </c>
      <c r="N244" s="276">
        <f>'data''11'!D241</f>
        <v>1000</v>
      </c>
      <c r="O244" s="277">
        <f>'data''11'!E241</f>
        <v>50</v>
      </c>
      <c r="P244" s="278">
        <f t="shared" si="51"/>
        <v>1050</v>
      </c>
      <c r="Q244" s="267">
        <f>IF('data''11'!G241&lt;data2011!Z244, 'data''11'!G241, 'data''11'!G241-data2011!Z244)</f>
        <v>7086</v>
      </c>
      <c r="R244" s="279"/>
      <c r="S244" s="279"/>
      <c r="T244" s="77" t="str">
        <f>+'data''11'!H241</f>
        <v>Y</v>
      </c>
      <c r="U244" s="187" t="str">
        <f>+'data''11'!I241</f>
        <v>Y</v>
      </c>
      <c r="V244" s="77"/>
      <c r="W244" s="78" t="str">
        <f t="shared" si="52"/>
        <v/>
      </c>
      <c r="X244" s="79" t="str">
        <f t="shared" si="53"/>
        <v/>
      </c>
      <c r="Y244" s="77">
        <f t="shared" si="54"/>
        <v>7086</v>
      </c>
      <c r="Z244" s="5">
        <v>0</v>
      </c>
      <c r="AA244" s="5">
        <v>0</v>
      </c>
      <c r="AC244" s="35" t="str">
        <f t="shared" si="55"/>
        <v/>
      </c>
    </row>
    <row r="245" spans="2:29">
      <c r="B245" s="266">
        <v>40781</v>
      </c>
      <c r="C245" s="374">
        <f>+'data''11'!B242</f>
        <v>2557.1502399999999</v>
      </c>
      <c r="D245" s="268">
        <f t="shared" si="42"/>
        <v>0</v>
      </c>
      <c r="E245" s="269">
        <f t="shared" si="43"/>
        <v>0</v>
      </c>
      <c r="F245" s="270">
        <f t="shared" si="44"/>
        <v>0</v>
      </c>
      <c r="G245" s="271">
        <f t="shared" si="45"/>
        <v>1000</v>
      </c>
      <c r="H245" s="268">
        <f t="shared" si="46"/>
        <v>1000</v>
      </c>
      <c r="I245" s="272">
        <f t="shared" si="47"/>
        <v>3813.8876505895705</v>
      </c>
      <c r="J245" s="273">
        <f t="shared" si="48"/>
        <v>0</v>
      </c>
      <c r="K245" s="274">
        <f t="shared" si="49"/>
        <v>0</v>
      </c>
      <c r="L245" s="267">
        <f>'data''11'!C242</f>
        <v>4813.8876505895705</v>
      </c>
      <c r="M245" s="275">
        <f t="shared" si="50"/>
        <v>7071</v>
      </c>
      <c r="N245" s="276">
        <f>'data''11'!D242</f>
        <v>1000</v>
      </c>
      <c r="O245" s="277">
        <f>'data''11'!E242</f>
        <v>50</v>
      </c>
      <c r="P245" s="278">
        <f t="shared" si="51"/>
        <v>1050</v>
      </c>
      <c r="Q245" s="267">
        <f>IF('data''11'!G242&lt;data2011!Z245, 'data''11'!G242, 'data''11'!G242-data2011!Z245)</f>
        <v>7071</v>
      </c>
      <c r="R245" s="279"/>
      <c r="S245" s="279"/>
      <c r="T245" s="77" t="str">
        <f>+'data''11'!H242</f>
        <v>Y</v>
      </c>
      <c r="U245" s="187" t="str">
        <f>+'data''11'!I242</f>
        <v>Y</v>
      </c>
      <c r="V245" s="77"/>
      <c r="W245" s="78" t="str">
        <f t="shared" si="52"/>
        <v/>
      </c>
      <c r="X245" s="79" t="str">
        <f t="shared" si="53"/>
        <v/>
      </c>
      <c r="Y245" s="77">
        <f t="shared" si="54"/>
        <v>7071</v>
      </c>
      <c r="Z245" s="5">
        <v>0</v>
      </c>
      <c r="AA245" s="5">
        <v>0</v>
      </c>
      <c r="AC245" s="35" t="str">
        <f t="shared" si="55"/>
        <v/>
      </c>
    </row>
    <row r="246" spans="2:29">
      <c r="B246" s="266">
        <v>40782</v>
      </c>
      <c r="C246" s="374">
        <f>+'data''11'!B243</f>
        <v>2501.6915400000003</v>
      </c>
      <c r="D246" s="268">
        <f t="shared" si="42"/>
        <v>0</v>
      </c>
      <c r="E246" s="269">
        <f t="shared" si="43"/>
        <v>0</v>
      </c>
      <c r="F246" s="270">
        <f t="shared" si="44"/>
        <v>0</v>
      </c>
      <c r="G246" s="271">
        <f t="shared" si="45"/>
        <v>1000</v>
      </c>
      <c r="H246" s="268">
        <f t="shared" si="46"/>
        <v>1000</v>
      </c>
      <c r="I246" s="272">
        <f t="shared" si="47"/>
        <v>4078.941987384329</v>
      </c>
      <c r="J246" s="273">
        <f t="shared" si="48"/>
        <v>0</v>
      </c>
      <c r="K246" s="274">
        <f t="shared" si="49"/>
        <v>0</v>
      </c>
      <c r="L246" s="267">
        <f>'data''11'!C243</f>
        <v>5078.941987384329</v>
      </c>
      <c r="M246" s="275">
        <f t="shared" si="50"/>
        <v>7066</v>
      </c>
      <c r="N246" s="276">
        <f>'data''11'!D243</f>
        <v>1000</v>
      </c>
      <c r="O246" s="277">
        <f>'data''11'!E243</f>
        <v>50</v>
      </c>
      <c r="P246" s="278">
        <f t="shared" si="51"/>
        <v>1050</v>
      </c>
      <c r="Q246" s="267">
        <f>IF('data''11'!G243&lt;data2011!Z246, 'data''11'!G243, 'data''11'!G243-data2011!Z246)</f>
        <v>7066</v>
      </c>
      <c r="R246" s="279"/>
      <c r="S246" s="279"/>
      <c r="T246" s="77" t="str">
        <f>+'data''11'!H243</f>
        <v>Y</v>
      </c>
      <c r="U246" s="187" t="str">
        <f>+'data''11'!I243</f>
        <v>Y</v>
      </c>
      <c r="V246" s="77"/>
      <c r="W246" s="78" t="str">
        <f t="shared" si="52"/>
        <v/>
      </c>
      <c r="X246" s="79" t="str">
        <f t="shared" si="53"/>
        <v/>
      </c>
      <c r="Y246" s="77">
        <f t="shared" si="54"/>
        <v>7066</v>
      </c>
      <c r="Z246" s="5">
        <v>0</v>
      </c>
      <c r="AA246" s="5">
        <v>0</v>
      </c>
      <c r="AC246" s="35" t="str">
        <f t="shared" si="55"/>
        <v/>
      </c>
    </row>
    <row r="247" spans="2:29">
      <c r="B247" s="266">
        <v>40783</v>
      </c>
      <c r="C247" s="374">
        <f>+'data''11'!B244</f>
        <v>2488.5831200000002</v>
      </c>
      <c r="D247" s="268">
        <f t="shared" si="42"/>
        <v>0</v>
      </c>
      <c r="E247" s="269">
        <f t="shared" si="43"/>
        <v>0</v>
      </c>
      <c r="F247" s="270">
        <f t="shared" si="44"/>
        <v>0</v>
      </c>
      <c r="G247" s="271">
        <f t="shared" si="45"/>
        <v>1000</v>
      </c>
      <c r="H247" s="268">
        <f t="shared" si="46"/>
        <v>1000</v>
      </c>
      <c r="I247" s="272">
        <f t="shared" si="47"/>
        <v>4082.3848709516378</v>
      </c>
      <c r="J247" s="273">
        <f t="shared" si="48"/>
        <v>0</v>
      </c>
      <c r="K247" s="274">
        <f t="shared" si="49"/>
        <v>0</v>
      </c>
      <c r="L247" s="267">
        <f>'data''11'!C244</f>
        <v>5082.3848709516378</v>
      </c>
      <c r="M247" s="275">
        <f t="shared" si="50"/>
        <v>7066</v>
      </c>
      <c r="N247" s="276">
        <f>'data''11'!D244</f>
        <v>1000</v>
      </c>
      <c r="O247" s="277">
        <f>'data''11'!E244</f>
        <v>50</v>
      </c>
      <c r="P247" s="278">
        <f t="shared" si="51"/>
        <v>1050</v>
      </c>
      <c r="Q247" s="267">
        <f>IF('data''11'!G244&lt;data2011!Z247, 'data''11'!G244, 'data''11'!G244-data2011!Z247)</f>
        <v>7066</v>
      </c>
      <c r="R247" s="279"/>
      <c r="S247" s="279"/>
      <c r="T247" s="77" t="str">
        <f>+'data''11'!H244</f>
        <v>Y</v>
      </c>
      <c r="U247" s="187" t="str">
        <f>+'data''11'!I244</f>
        <v>Y</v>
      </c>
      <c r="V247" s="77"/>
      <c r="W247" s="78" t="str">
        <f t="shared" si="52"/>
        <v/>
      </c>
      <c r="X247" s="79" t="str">
        <f t="shared" si="53"/>
        <v/>
      </c>
      <c r="Y247" s="77">
        <f t="shared" si="54"/>
        <v>7066</v>
      </c>
      <c r="Z247" s="5">
        <v>0</v>
      </c>
      <c r="AA247" s="5">
        <v>0</v>
      </c>
      <c r="AC247" s="35" t="str">
        <f t="shared" si="55"/>
        <v/>
      </c>
    </row>
    <row r="248" spans="2:29">
      <c r="B248" s="266">
        <v>40784</v>
      </c>
      <c r="C248" s="374">
        <f>+'data''11'!B245</f>
        <v>2442.1994800000002</v>
      </c>
      <c r="D248" s="268">
        <f t="shared" si="42"/>
        <v>0</v>
      </c>
      <c r="E248" s="269">
        <f t="shared" si="43"/>
        <v>0</v>
      </c>
      <c r="F248" s="270">
        <f t="shared" si="44"/>
        <v>0</v>
      </c>
      <c r="G248" s="271">
        <f t="shared" si="45"/>
        <v>1000</v>
      </c>
      <c r="H248" s="268">
        <f t="shared" si="46"/>
        <v>1000</v>
      </c>
      <c r="I248" s="272">
        <f t="shared" si="47"/>
        <v>4086.5250224683368</v>
      </c>
      <c r="J248" s="273">
        <f t="shared" si="48"/>
        <v>0</v>
      </c>
      <c r="K248" s="274">
        <f t="shared" si="49"/>
        <v>0</v>
      </c>
      <c r="L248" s="267">
        <f>'data''11'!C245</f>
        <v>5086.5250224683368</v>
      </c>
      <c r="M248" s="275">
        <f t="shared" si="50"/>
        <v>7066</v>
      </c>
      <c r="N248" s="276">
        <f>'data''11'!D245</f>
        <v>1000</v>
      </c>
      <c r="O248" s="277">
        <f>'data''11'!E245</f>
        <v>50</v>
      </c>
      <c r="P248" s="278">
        <f t="shared" si="51"/>
        <v>1050</v>
      </c>
      <c r="Q248" s="267">
        <f>IF('data''11'!G245&lt;data2011!Z248, 'data''11'!G245, 'data''11'!G245-data2011!Z248)</f>
        <v>7066</v>
      </c>
      <c r="R248" s="279"/>
      <c r="S248" s="279"/>
      <c r="T248" s="77" t="str">
        <f>+'data''11'!H245</f>
        <v>Y</v>
      </c>
      <c r="U248" s="187" t="str">
        <f>+'data''11'!I245</f>
        <v>Y</v>
      </c>
      <c r="V248" s="77"/>
      <c r="W248" s="78" t="str">
        <f t="shared" si="52"/>
        <v/>
      </c>
      <c r="X248" s="79" t="str">
        <f t="shared" si="53"/>
        <v/>
      </c>
      <c r="Y248" s="77">
        <f t="shared" si="54"/>
        <v>7066</v>
      </c>
      <c r="Z248" s="5">
        <v>0</v>
      </c>
      <c r="AA248" s="5">
        <v>0</v>
      </c>
      <c r="AC248" s="35" t="str">
        <f t="shared" si="55"/>
        <v/>
      </c>
    </row>
    <row r="249" spans="2:29">
      <c r="B249" s="266">
        <v>40785</v>
      </c>
      <c r="C249" s="374">
        <f>+'data''11'!B246</f>
        <v>2326.2403800000002</v>
      </c>
      <c r="D249" s="268">
        <f t="shared" si="42"/>
        <v>0</v>
      </c>
      <c r="E249" s="269">
        <f t="shared" si="43"/>
        <v>0</v>
      </c>
      <c r="F249" s="270">
        <f t="shared" si="44"/>
        <v>0</v>
      </c>
      <c r="G249" s="271">
        <f t="shared" si="45"/>
        <v>1000</v>
      </c>
      <c r="H249" s="268">
        <f t="shared" si="46"/>
        <v>1000</v>
      </c>
      <c r="I249" s="272">
        <f t="shared" si="47"/>
        <v>4068.0303943393465</v>
      </c>
      <c r="J249" s="273">
        <f t="shared" si="48"/>
        <v>0</v>
      </c>
      <c r="K249" s="274">
        <f t="shared" si="49"/>
        <v>0</v>
      </c>
      <c r="L249" s="267">
        <f>'data''11'!C246</f>
        <v>5068.0303943393465</v>
      </c>
      <c r="M249" s="275">
        <f t="shared" si="50"/>
        <v>7066</v>
      </c>
      <c r="N249" s="276">
        <f>'data''11'!D246</f>
        <v>1000</v>
      </c>
      <c r="O249" s="277">
        <f>'data''11'!E246</f>
        <v>50</v>
      </c>
      <c r="P249" s="278">
        <f t="shared" si="51"/>
        <v>1050</v>
      </c>
      <c r="Q249" s="267">
        <f>IF('data''11'!G246&lt;data2011!Z249, 'data''11'!G246, 'data''11'!G246-data2011!Z249)</f>
        <v>7066</v>
      </c>
      <c r="R249" s="279"/>
      <c r="S249" s="279"/>
      <c r="T249" s="77" t="str">
        <f>+'data''11'!H246</f>
        <v>Y</v>
      </c>
      <c r="U249" s="187" t="str">
        <f>+'data''11'!I246</f>
        <v>Y</v>
      </c>
      <c r="V249" s="77"/>
      <c r="W249" s="78" t="str">
        <f t="shared" si="52"/>
        <v/>
      </c>
      <c r="X249" s="79" t="str">
        <f t="shared" si="53"/>
        <v/>
      </c>
      <c r="Y249" s="77">
        <f t="shared" si="54"/>
        <v>7066</v>
      </c>
      <c r="Z249" s="5">
        <v>0</v>
      </c>
      <c r="AA249" s="5">
        <v>0</v>
      </c>
      <c r="AC249" s="35" t="str">
        <f t="shared" si="55"/>
        <v/>
      </c>
    </row>
    <row r="250" spans="2:29">
      <c r="B250" s="266">
        <v>40786</v>
      </c>
      <c r="C250" s="374">
        <f>+'data''11'!B247</f>
        <v>2223.8938699999999</v>
      </c>
      <c r="D250" s="268">
        <f t="shared" si="42"/>
        <v>0</v>
      </c>
      <c r="E250" s="269">
        <f t="shared" si="43"/>
        <v>0</v>
      </c>
      <c r="F250" s="270">
        <f t="shared" si="44"/>
        <v>0</v>
      </c>
      <c r="G250" s="271">
        <f t="shared" si="45"/>
        <v>1000</v>
      </c>
      <c r="H250" s="268">
        <f t="shared" si="46"/>
        <v>1000</v>
      </c>
      <c r="I250" s="272">
        <f t="shared" si="47"/>
        <v>4080.7759708507429</v>
      </c>
      <c r="J250" s="273">
        <f t="shared" si="48"/>
        <v>0</v>
      </c>
      <c r="K250" s="274">
        <f t="shared" si="49"/>
        <v>0</v>
      </c>
      <c r="L250" s="267">
        <f>'data''11'!C247</f>
        <v>5080.7759708507429</v>
      </c>
      <c r="M250" s="275">
        <f t="shared" si="50"/>
        <v>7087</v>
      </c>
      <c r="N250" s="276">
        <f>'data''11'!D247</f>
        <v>1000</v>
      </c>
      <c r="O250" s="277">
        <f>'data''11'!E247</f>
        <v>50</v>
      </c>
      <c r="P250" s="278">
        <f t="shared" si="51"/>
        <v>1050</v>
      </c>
      <c r="Q250" s="267">
        <f>IF('data''11'!G247&lt;data2011!Z250, 'data''11'!G247, 'data''11'!G247-data2011!Z250)</f>
        <v>7087</v>
      </c>
      <c r="R250" s="279"/>
      <c r="S250" s="279"/>
      <c r="T250" s="77" t="str">
        <f>+'data''11'!H247</f>
        <v>Y</v>
      </c>
      <c r="U250" s="187" t="str">
        <f>+'data''11'!I247</f>
        <v>Y</v>
      </c>
      <c r="V250" s="77"/>
      <c r="W250" s="78" t="str">
        <f t="shared" si="52"/>
        <v/>
      </c>
      <c r="X250" s="79" t="str">
        <f t="shared" si="53"/>
        <v/>
      </c>
      <c r="Y250" s="77">
        <f t="shared" si="54"/>
        <v>7087</v>
      </c>
      <c r="Z250" s="5">
        <v>0</v>
      </c>
      <c r="AA250" s="5">
        <v>0</v>
      </c>
      <c r="AC250" s="35" t="str">
        <f t="shared" si="55"/>
        <v/>
      </c>
    </row>
    <row r="251" spans="2:29">
      <c r="B251" s="266">
        <v>40787</v>
      </c>
      <c r="C251" s="374">
        <f>+'data''11'!B248</f>
        <v>2137.6808000000001</v>
      </c>
      <c r="D251" s="268">
        <f t="shared" si="42"/>
        <v>0</v>
      </c>
      <c r="E251" s="269">
        <f t="shared" si="43"/>
        <v>0</v>
      </c>
      <c r="F251" s="270">
        <f t="shared" si="44"/>
        <v>0</v>
      </c>
      <c r="G251" s="271">
        <f t="shared" si="45"/>
        <v>1000</v>
      </c>
      <c r="H251" s="268">
        <f t="shared" si="46"/>
        <v>1000</v>
      </c>
      <c r="I251" s="272">
        <f t="shared" si="47"/>
        <v>4087.9931426804087</v>
      </c>
      <c r="J251" s="273">
        <f t="shared" si="48"/>
        <v>0</v>
      </c>
      <c r="K251" s="274">
        <f t="shared" si="49"/>
        <v>0</v>
      </c>
      <c r="L251" s="267">
        <f>'data''11'!C248</f>
        <v>5087.9931426804087</v>
      </c>
      <c r="M251" s="275">
        <f t="shared" si="50"/>
        <v>7066</v>
      </c>
      <c r="N251" s="276">
        <f>'data''11'!D248</f>
        <v>1000</v>
      </c>
      <c r="O251" s="277">
        <f>'data''11'!E248</f>
        <v>50</v>
      </c>
      <c r="P251" s="278">
        <f t="shared" si="51"/>
        <v>1050</v>
      </c>
      <c r="Q251" s="267">
        <f>IF('data''11'!G248&lt;data2011!Z251, 'data''11'!G248, 'data''11'!G248-data2011!Z251)</f>
        <v>7066</v>
      </c>
      <c r="R251" s="279"/>
      <c r="S251" s="279"/>
      <c r="T251" s="77" t="str">
        <f>+'data''11'!H248</f>
        <v>Y</v>
      </c>
      <c r="U251" s="187" t="str">
        <f>+'data''11'!I248</f>
        <v>Y</v>
      </c>
      <c r="V251" s="77"/>
      <c r="W251" s="78" t="str">
        <f t="shared" si="52"/>
        <v/>
      </c>
      <c r="X251" s="79" t="str">
        <f t="shared" si="53"/>
        <v/>
      </c>
      <c r="Y251" s="77">
        <f t="shared" si="54"/>
        <v>7066</v>
      </c>
      <c r="Z251" s="5">
        <v>0</v>
      </c>
      <c r="AA251" s="5">
        <v>0</v>
      </c>
      <c r="AC251" s="35" t="str">
        <f t="shared" si="55"/>
        <v/>
      </c>
    </row>
    <row r="252" spans="2:29">
      <c r="B252" s="266">
        <v>40788</v>
      </c>
      <c r="C252" s="374">
        <f>+'data''11'!B249</f>
        <v>1990.46316</v>
      </c>
      <c r="D252" s="268">
        <f t="shared" si="42"/>
        <v>0</v>
      </c>
      <c r="E252" s="269">
        <f t="shared" si="43"/>
        <v>0</v>
      </c>
      <c r="F252" s="270">
        <f t="shared" si="44"/>
        <v>0</v>
      </c>
      <c r="G252" s="271">
        <f t="shared" si="45"/>
        <v>1000</v>
      </c>
      <c r="H252" s="268">
        <f t="shared" si="46"/>
        <v>1000</v>
      </c>
      <c r="I252" s="272">
        <f t="shared" si="47"/>
        <v>4086.3700410235424</v>
      </c>
      <c r="J252" s="273">
        <f t="shared" si="48"/>
        <v>0</v>
      </c>
      <c r="K252" s="274">
        <f t="shared" si="49"/>
        <v>0</v>
      </c>
      <c r="L252" s="267">
        <f>'data''11'!C249</f>
        <v>5086.3700410235424</v>
      </c>
      <c r="M252" s="275">
        <f t="shared" si="50"/>
        <v>7066</v>
      </c>
      <c r="N252" s="276">
        <f>'data''11'!D249</f>
        <v>1000</v>
      </c>
      <c r="O252" s="277">
        <f>'data''11'!E249</f>
        <v>50</v>
      </c>
      <c r="P252" s="278">
        <f t="shared" si="51"/>
        <v>1050</v>
      </c>
      <c r="Q252" s="267">
        <f>IF('data''11'!G249&lt;data2011!Z252, 'data''11'!G249, 'data''11'!G249-data2011!Z252)</f>
        <v>7066</v>
      </c>
      <c r="R252" s="279"/>
      <c r="S252" s="279"/>
      <c r="T252" s="77" t="str">
        <f>+'data''11'!H249</f>
        <v>Y</v>
      </c>
      <c r="U252" s="187" t="str">
        <f>+'data''11'!I249</f>
        <v>Y</v>
      </c>
      <c r="V252" s="77"/>
      <c r="W252" s="78" t="str">
        <f t="shared" si="52"/>
        <v/>
      </c>
      <c r="X252" s="79" t="str">
        <f t="shared" si="53"/>
        <v/>
      </c>
      <c r="Y252" s="77">
        <f t="shared" si="54"/>
        <v>7066</v>
      </c>
      <c r="Z252" s="5">
        <v>0</v>
      </c>
      <c r="AA252" s="5">
        <v>0</v>
      </c>
      <c r="AC252" s="35" t="str">
        <f t="shared" si="55"/>
        <v/>
      </c>
    </row>
    <row r="253" spans="2:29">
      <c r="B253" s="266">
        <v>40789</v>
      </c>
      <c r="C253" s="374">
        <f>+'data''11'!B250</f>
        <v>1866.4373399999999</v>
      </c>
      <c r="D253" s="268">
        <f t="shared" si="42"/>
        <v>0</v>
      </c>
      <c r="E253" s="269">
        <f t="shared" si="43"/>
        <v>0</v>
      </c>
      <c r="F253" s="270">
        <f t="shared" si="44"/>
        <v>0</v>
      </c>
      <c r="G253" s="271">
        <f t="shared" si="45"/>
        <v>1000</v>
      </c>
      <c r="H253" s="268">
        <f t="shared" si="46"/>
        <v>1000</v>
      </c>
      <c r="I253" s="272">
        <f t="shared" si="47"/>
        <v>4083.2991289296078</v>
      </c>
      <c r="J253" s="273">
        <f t="shared" si="48"/>
        <v>0</v>
      </c>
      <c r="K253" s="274">
        <f t="shared" si="49"/>
        <v>0</v>
      </c>
      <c r="L253" s="267">
        <f>'data''11'!C250</f>
        <v>5083.2991289296078</v>
      </c>
      <c r="M253" s="275">
        <f t="shared" si="50"/>
        <v>7066</v>
      </c>
      <c r="N253" s="276">
        <f>'data''11'!D250</f>
        <v>1000</v>
      </c>
      <c r="O253" s="277">
        <f>'data''11'!E250</f>
        <v>50</v>
      </c>
      <c r="P253" s="278">
        <f t="shared" si="51"/>
        <v>1050</v>
      </c>
      <c r="Q253" s="267">
        <f>IF('data''11'!G250&lt;data2011!Z253, 'data''11'!G250, 'data''11'!G250-data2011!Z253)</f>
        <v>7066</v>
      </c>
      <c r="R253" s="279"/>
      <c r="S253" s="279"/>
      <c r="T253" s="77" t="str">
        <f>+'data''11'!H250</f>
        <v>Y</v>
      </c>
      <c r="U253" s="187" t="str">
        <f>+'data''11'!I250</f>
        <v>Y</v>
      </c>
      <c r="V253" s="77"/>
      <c r="W253" s="78" t="str">
        <f t="shared" si="52"/>
        <v/>
      </c>
      <c r="X253" s="79" t="str">
        <f t="shared" si="53"/>
        <v/>
      </c>
      <c r="Y253" s="77">
        <f t="shared" si="54"/>
        <v>7066</v>
      </c>
      <c r="Z253" s="5">
        <v>0</v>
      </c>
      <c r="AA253" s="5">
        <v>0</v>
      </c>
      <c r="AC253" s="35" t="str">
        <f t="shared" si="55"/>
        <v/>
      </c>
    </row>
    <row r="254" spans="2:29">
      <c r="B254" s="266">
        <v>40790</v>
      </c>
      <c r="C254" s="374">
        <f>+'data''11'!B251</f>
        <v>1819.0453600000001</v>
      </c>
      <c r="D254" s="268">
        <f t="shared" si="42"/>
        <v>0</v>
      </c>
      <c r="E254" s="269">
        <f t="shared" si="43"/>
        <v>0</v>
      </c>
      <c r="F254" s="270">
        <f t="shared" si="44"/>
        <v>0</v>
      </c>
      <c r="G254" s="271">
        <f t="shared" si="45"/>
        <v>1000</v>
      </c>
      <c r="H254" s="268">
        <f t="shared" si="46"/>
        <v>1000</v>
      </c>
      <c r="I254" s="272">
        <f t="shared" si="47"/>
        <v>4092.7153066036008</v>
      </c>
      <c r="J254" s="273">
        <f t="shared" si="48"/>
        <v>0</v>
      </c>
      <c r="K254" s="274">
        <f t="shared" si="49"/>
        <v>0</v>
      </c>
      <c r="L254" s="267">
        <f>'data''11'!C251</f>
        <v>5092.7153066036008</v>
      </c>
      <c r="M254" s="275">
        <f t="shared" si="50"/>
        <v>7043</v>
      </c>
      <c r="N254" s="276">
        <f>'data''11'!D251</f>
        <v>1000</v>
      </c>
      <c r="O254" s="277">
        <f>'data''11'!E251</f>
        <v>50</v>
      </c>
      <c r="P254" s="278">
        <f t="shared" si="51"/>
        <v>1050</v>
      </c>
      <c r="Q254" s="267">
        <f>IF('data''11'!G251&lt;data2011!Z254, 'data''11'!G251, 'data''11'!G251-data2011!Z254)</f>
        <v>7043</v>
      </c>
      <c r="R254" s="279"/>
      <c r="S254" s="279"/>
      <c r="T254" s="77" t="str">
        <f>+'data''11'!H251</f>
        <v>Y</v>
      </c>
      <c r="U254" s="187" t="str">
        <f>+'data''11'!I251</f>
        <v>Y</v>
      </c>
      <c r="V254" s="77"/>
      <c r="W254" s="78" t="str">
        <f t="shared" si="52"/>
        <v/>
      </c>
      <c r="X254" s="79" t="str">
        <f t="shared" si="53"/>
        <v/>
      </c>
      <c r="Y254" s="77">
        <f t="shared" si="54"/>
        <v>7043</v>
      </c>
      <c r="Z254" s="5">
        <v>0</v>
      </c>
      <c r="AA254" s="5">
        <v>0</v>
      </c>
      <c r="AC254" s="35" t="str">
        <f t="shared" si="55"/>
        <v/>
      </c>
    </row>
    <row r="255" spans="2:29">
      <c r="B255" s="266">
        <v>40791</v>
      </c>
      <c r="C255" s="374">
        <f>+'data''11'!B252</f>
        <v>1768.12419</v>
      </c>
      <c r="D255" s="268">
        <f t="shared" si="42"/>
        <v>0</v>
      </c>
      <c r="E255" s="269">
        <f t="shared" si="43"/>
        <v>0</v>
      </c>
      <c r="F255" s="270">
        <f t="shared" si="44"/>
        <v>0</v>
      </c>
      <c r="G255" s="271">
        <f t="shared" si="45"/>
        <v>1000</v>
      </c>
      <c r="H255" s="268">
        <f t="shared" si="46"/>
        <v>1000</v>
      </c>
      <c r="I255" s="272">
        <f t="shared" si="47"/>
        <v>4089.3162506273884</v>
      </c>
      <c r="J255" s="273">
        <f t="shared" si="48"/>
        <v>0</v>
      </c>
      <c r="K255" s="274">
        <f t="shared" si="49"/>
        <v>0</v>
      </c>
      <c r="L255" s="267">
        <f>'data''11'!C252</f>
        <v>5089.3162506273884</v>
      </c>
      <c r="M255" s="275">
        <f t="shared" si="50"/>
        <v>7066</v>
      </c>
      <c r="N255" s="276">
        <f>'data''11'!D252</f>
        <v>1000</v>
      </c>
      <c r="O255" s="277">
        <f>'data''11'!E252</f>
        <v>50</v>
      </c>
      <c r="P255" s="278">
        <f t="shared" si="51"/>
        <v>1050</v>
      </c>
      <c r="Q255" s="267">
        <f>IF('data''11'!G252&lt;data2011!Z255, 'data''11'!G252, 'data''11'!G252-data2011!Z255)</f>
        <v>7066</v>
      </c>
      <c r="R255" s="279"/>
      <c r="S255" s="279"/>
      <c r="T255" s="77" t="str">
        <f>+'data''11'!H252</f>
        <v>Y</v>
      </c>
      <c r="U255" s="187" t="str">
        <f>+'data''11'!I252</f>
        <v>Y</v>
      </c>
      <c r="V255" s="77"/>
      <c r="W255" s="78" t="str">
        <f t="shared" si="52"/>
        <v/>
      </c>
      <c r="X255" s="79" t="str">
        <f t="shared" si="53"/>
        <v/>
      </c>
      <c r="Y255" s="77">
        <f t="shared" si="54"/>
        <v>7066</v>
      </c>
      <c r="Z255" s="5">
        <v>0</v>
      </c>
      <c r="AA255" s="5">
        <v>0</v>
      </c>
      <c r="AC255" s="35" t="str">
        <f t="shared" si="55"/>
        <v/>
      </c>
    </row>
    <row r="256" spans="2:29">
      <c r="B256" s="266">
        <v>40792</v>
      </c>
      <c r="C256" s="374">
        <f>+'data''11'!B253</f>
        <v>1656.70262</v>
      </c>
      <c r="D256" s="268">
        <f t="shared" si="42"/>
        <v>0</v>
      </c>
      <c r="E256" s="269">
        <f t="shared" si="43"/>
        <v>0</v>
      </c>
      <c r="F256" s="270">
        <f t="shared" si="44"/>
        <v>0</v>
      </c>
      <c r="G256" s="271">
        <f t="shared" si="45"/>
        <v>1000</v>
      </c>
      <c r="H256" s="268">
        <f t="shared" si="46"/>
        <v>1000</v>
      </c>
      <c r="I256" s="272">
        <f t="shared" si="47"/>
        <v>4086.8118938999996</v>
      </c>
      <c r="J256" s="273">
        <f t="shared" si="48"/>
        <v>0</v>
      </c>
      <c r="K256" s="274">
        <f t="shared" si="49"/>
        <v>0</v>
      </c>
      <c r="L256" s="267">
        <f>'data''11'!C253</f>
        <v>5086.8118938999996</v>
      </c>
      <c r="M256" s="275">
        <f t="shared" si="50"/>
        <v>7066</v>
      </c>
      <c r="N256" s="276">
        <f>'data''11'!D253</f>
        <v>1000</v>
      </c>
      <c r="O256" s="277">
        <f>'data''11'!E253</f>
        <v>50</v>
      </c>
      <c r="P256" s="278">
        <f t="shared" si="51"/>
        <v>1050</v>
      </c>
      <c r="Q256" s="267">
        <f>IF('data''11'!G253&lt;data2011!Z256, 'data''11'!G253, 'data''11'!G253-data2011!Z256)</f>
        <v>7066</v>
      </c>
      <c r="R256" s="279"/>
      <c r="S256" s="279"/>
      <c r="T256" s="77" t="str">
        <f>+'data''11'!H253</f>
        <v>Y</v>
      </c>
      <c r="U256" s="187" t="str">
        <f>+'data''11'!I253</f>
        <v>Y</v>
      </c>
      <c r="V256" s="77"/>
      <c r="W256" s="78" t="str">
        <f t="shared" si="52"/>
        <v/>
      </c>
      <c r="X256" s="79" t="str">
        <f t="shared" si="53"/>
        <v/>
      </c>
      <c r="Y256" s="77">
        <f t="shared" si="54"/>
        <v>7066</v>
      </c>
      <c r="Z256" s="5">
        <v>0</v>
      </c>
      <c r="AA256" s="5">
        <v>0</v>
      </c>
      <c r="AC256" s="35" t="str">
        <f t="shared" si="55"/>
        <v/>
      </c>
    </row>
    <row r="257" spans="2:29">
      <c r="B257" s="266">
        <v>40793</v>
      </c>
      <c r="C257" s="374">
        <f>+'data''11'!B254</f>
        <v>1543.2643700000001</v>
      </c>
      <c r="D257" s="268">
        <f t="shared" si="42"/>
        <v>0</v>
      </c>
      <c r="E257" s="269">
        <f t="shared" si="43"/>
        <v>0</v>
      </c>
      <c r="F257" s="270">
        <f t="shared" si="44"/>
        <v>0</v>
      </c>
      <c r="G257" s="271">
        <f t="shared" si="45"/>
        <v>1000</v>
      </c>
      <c r="H257" s="268">
        <f t="shared" si="46"/>
        <v>1000</v>
      </c>
      <c r="I257" s="272">
        <f t="shared" si="47"/>
        <v>4085.9913841000007</v>
      </c>
      <c r="J257" s="273">
        <f t="shared" si="48"/>
        <v>0</v>
      </c>
      <c r="K257" s="274">
        <f t="shared" si="49"/>
        <v>0</v>
      </c>
      <c r="L257" s="267">
        <f>'data''11'!C254</f>
        <v>5085.9913841000007</v>
      </c>
      <c r="M257" s="275">
        <f t="shared" si="50"/>
        <v>7066</v>
      </c>
      <c r="N257" s="276">
        <f>'data''11'!D254</f>
        <v>1000</v>
      </c>
      <c r="O257" s="277">
        <f>'data''11'!E254</f>
        <v>50</v>
      </c>
      <c r="P257" s="278">
        <f t="shared" si="51"/>
        <v>1050</v>
      </c>
      <c r="Q257" s="267">
        <f>IF('data''11'!G254&lt;data2011!Z257, 'data''11'!G254, 'data''11'!G254-data2011!Z257)</f>
        <v>7066</v>
      </c>
      <c r="R257" s="279"/>
      <c r="S257" s="279"/>
      <c r="T257" s="77" t="str">
        <f>+'data''11'!H254</f>
        <v>Y</v>
      </c>
      <c r="U257" s="187" t="str">
        <f>+'data''11'!I254</f>
        <v>Y</v>
      </c>
      <c r="V257" s="77"/>
      <c r="W257" s="78" t="str">
        <f t="shared" si="52"/>
        <v/>
      </c>
      <c r="X257" s="79" t="str">
        <f t="shared" si="53"/>
        <v/>
      </c>
      <c r="Y257" s="77">
        <f t="shared" si="54"/>
        <v>7066</v>
      </c>
      <c r="Z257" s="5">
        <v>0</v>
      </c>
      <c r="AA257" s="5">
        <v>0</v>
      </c>
      <c r="AC257" s="35" t="str">
        <f t="shared" si="55"/>
        <v/>
      </c>
    </row>
    <row r="258" spans="2:29">
      <c r="B258" s="266">
        <v>40794</v>
      </c>
      <c r="C258" s="374">
        <f>+'data''11'!B255</f>
        <v>1448.4804100000001</v>
      </c>
      <c r="D258" s="268">
        <f t="shared" si="42"/>
        <v>0</v>
      </c>
      <c r="E258" s="269">
        <f t="shared" si="43"/>
        <v>0</v>
      </c>
      <c r="F258" s="270">
        <f t="shared" si="44"/>
        <v>0</v>
      </c>
      <c r="G258" s="271">
        <f t="shared" si="45"/>
        <v>1000</v>
      </c>
      <c r="H258" s="268">
        <f t="shared" si="46"/>
        <v>1000</v>
      </c>
      <c r="I258" s="272">
        <f t="shared" si="47"/>
        <v>4089.4675139999999</v>
      </c>
      <c r="J258" s="273">
        <f t="shared" si="48"/>
        <v>0</v>
      </c>
      <c r="K258" s="274">
        <f t="shared" si="49"/>
        <v>0</v>
      </c>
      <c r="L258" s="267">
        <f>'data''11'!C255</f>
        <v>5089.4675139999999</v>
      </c>
      <c r="M258" s="275">
        <f t="shared" si="50"/>
        <v>7066</v>
      </c>
      <c r="N258" s="276">
        <f>'data''11'!D255</f>
        <v>1000</v>
      </c>
      <c r="O258" s="277">
        <f>'data''11'!E255</f>
        <v>50</v>
      </c>
      <c r="P258" s="278">
        <f t="shared" si="51"/>
        <v>1050</v>
      </c>
      <c r="Q258" s="267">
        <f>IF('data''11'!G255&lt;data2011!Z258, 'data''11'!G255, 'data''11'!G255-data2011!Z258)</f>
        <v>7066</v>
      </c>
      <c r="R258" s="279"/>
      <c r="S258" s="279"/>
      <c r="T258" s="77" t="str">
        <f>+'data''11'!H255</f>
        <v>Y</v>
      </c>
      <c r="U258" s="187" t="str">
        <f>+'data''11'!I255</f>
        <v>Y</v>
      </c>
      <c r="V258" s="77"/>
      <c r="W258" s="78" t="str">
        <f t="shared" si="52"/>
        <v/>
      </c>
      <c r="X258" s="79" t="str">
        <f t="shared" si="53"/>
        <v/>
      </c>
      <c r="Y258" s="77">
        <f t="shared" si="54"/>
        <v>7066</v>
      </c>
      <c r="Z258" s="5">
        <v>0</v>
      </c>
      <c r="AA258" s="5">
        <v>0</v>
      </c>
      <c r="AC258" s="35" t="str">
        <f t="shared" si="55"/>
        <v/>
      </c>
    </row>
    <row r="259" spans="2:29">
      <c r="B259" s="266">
        <v>40795</v>
      </c>
      <c r="C259" s="374">
        <f>+'data''11'!B256</f>
        <v>1313.36285</v>
      </c>
      <c r="D259" s="268">
        <f t="shared" si="42"/>
        <v>0</v>
      </c>
      <c r="E259" s="269">
        <f t="shared" si="43"/>
        <v>0</v>
      </c>
      <c r="F259" s="270">
        <f t="shared" si="44"/>
        <v>0</v>
      </c>
      <c r="G259" s="271">
        <f t="shared" si="45"/>
        <v>1000</v>
      </c>
      <c r="H259" s="268">
        <f t="shared" si="46"/>
        <v>1000</v>
      </c>
      <c r="I259" s="272">
        <f t="shared" si="47"/>
        <v>4089.8670000000002</v>
      </c>
      <c r="J259" s="273">
        <f t="shared" si="48"/>
        <v>0</v>
      </c>
      <c r="K259" s="274">
        <f t="shared" si="49"/>
        <v>0</v>
      </c>
      <c r="L259" s="267">
        <f>'data''11'!C256</f>
        <v>5089.8670000000002</v>
      </c>
      <c r="M259" s="275">
        <f t="shared" si="50"/>
        <v>7066</v>
      </c>
      <c r="N259" s="276">
        <f>'data''11'!D256</f>
        <v>1000</v>
      </c>
      <c r="O259" s="277">
        <f>'data''11'!E256</f>
        <v>50</v>
      </c>
      <c r="P259" s="278">
        <f t="shared" si="51"/>
        <v>1050</v>
      </c>
      <c r="Q259" s="267">
        <f>IF('data''11'!G256&lt;data2011!Z259, 'data''11'!G256, 'data''11'!G256-data2011!Z259)</f>
        <v>7066</v>
      </c>
      <c r="R259" s="279"/>
      <c r="S259" s="279"/>
      <c r="T259" s="77" t="str">
        <f>+'data''11'!H256</f>
        <v>Y</v>
      </c>
      <c r="U259" s="187" t="str">
        <f>+'data''11'!I256</f>
        <v>Y</v>
      </c>
      <c r="V259" s="77"/>
      <c r="W259" s="78" t="str">
        <f t="shared" si="52"/>
        <v/>
      </c>
      <c r="X259" s="79" t="str">
        <f t="shared" si="53"/>
        <v/>
      </c>
      <c r="Y259" s="77">
        <f t="shared" si="54"/>
        <v>7066</v>
      </c>
      <c r="Z259" s="5">
        <v>0</v>
      </c>
      <c r="AA259" s="5">
        <v>0</v>
      </c>
      <c r="AC259" s="35" t="str">
        <f t="shared" si="55"/>
        <v/>
      </c>
    </row>
    <row r="260" spans="2:29">
      <c r="B260" s="266">
        <v>40796</v>
      </c>
      <c r="C260" s="374">
        <f>+'data''11'!B257</f>
        <v>1200.42877</v>
      </c>
      <c r="D260" s="268">
        <f t="shared" si="42"/>
        <v>0</v>
      </c>
      <c r="E260" s="269">
        <f t="shared" si="43"/>
        <v>0</v>
      </c>
      <c r="F260" s="270">
        <f t="shared" si="44"/>
        <v>0</v>
      </c>
      <c r="G260" s="271">
        <f t="shared" si="45"/>
        <v>1000</v>
      </c>
      <c r="H260" s="268">
        <f t="shared" si="46"/>
        <v>1000</v>
      </c>
      <c r="I260" s="272">
        <f t="shared" si="47"/>
        <v>4094.3518097000006</v>
      </c>
      <c r="J260" s="273">
        <f t="shared" si="48"/>
        <v>0</v>
      </c>
      <c r="K260" s="274">
        <f t="shared" si="49"/>
        <v>0</v>
      </c>
      <c r="L260" s="267">
        <f>'data''11'!C257</f>
        <v>5094.3518097000006</v>
      </c>
      <c r="M260" s="275">
        <f t="shared" si="50"/>
        <v>7305</v>
      </c>
      <c r="N260" s="276">
        <f>'data''11'!D257</f>
        <v>1000</v>
      </c>
      <c r="O260" s="277">
        <f>'data''11'!E257</f>
        <v>50</v>
      </c>
      <c r="P260" s="278">
        <f t="shared" si="51"/>
        <v>1050</v>
      </c>
      <c r="Q260" s="267">
        <f>IF('data''11'!G257&lt;data2011!Z260, 'data''11'!G257, 'data''11'!G257-data2011!Z260)</f>
        <v>7305</v>
      </c>
      <c r="R260" s="279"/>
      <c r="S260" s="279"/>
      <c r="T260" s="77" t="str">
        <f>+'data''11'!H257</f>
        <v>Y</v>
      </c>
      <c r="U260" s="187" t="str">
        <f>+'data''11'!I257</f>
        <v>Y</v>
      </c>
      <c r="V260" s="77"/>
      <c r="W260" s="78" t="str">
        <f t="shared" si="52"/>
        <v/>
      </c>
      <c r="X260" s="79" t="str">
        <f t="shared" si="53"/>
        <v/>
      </c>
      <c r="Y260" s="77">
        <f t="shared" si="54"/>
        <v>7305</v>
      </c>
      <c r="Z260" s="5">
        <v>0</v>
      </c>
      <c r="AA260" s="5">
        <v>0</v>
      </c>
      <c r="AC260" s="35" t="str">
        <f t="shared" si="55"/>
        <v/>
      </c>
    </row>
    <row r="261" spans="2:29">
      <c r="B261" s="266">
        <v>40797</v>
      </c>
      <c r="C261" s="374">
        <f>+'data''11'!B258</f>
        <v>1199.9246000000001</v>
      </c>
      <c r="D261" s="268">
        <f t="shared" si="42"/>
        <v>0</v>
      </c>
      <c r="E261" s="269">
        <f t="shared" si="43"/>
        <v>0</v>
      </c>
      <c r="F261" s="270">
        <f t="shared" si="44"/>
        <v>0</v>
      </c>
      <c r="G261" s="271">
        <f t="shared" si="45"/>
        <v>1000</v>
      </c>
      <c r="H261" s="268">
        <f t="shared" si="46"/>
        <v>1000</v>
      </c>
      <c r="I261" s="272">
        <f t="shared" si="47"/>
        <v>4096.7790380000006</v>
      </c>
      <c r="J261" s="273">
        <f t="shared" si="48"/>
        <v>0</v>
      </c>
      <c r="K261" s="274">
        <f t="shared" si="49"/>
        <v>0</v>
      </c>
      <c r="L261" s="267">
        <f>'data''11'!C258</f>
        <v>5096.7790380000006</v>
      </c>
      <c r="M261" s="275">
        <f t="shared" si="50"/>
        <v>7451</v>
      </c>
      <c r="N261" s="276">
        <f>'data''11'!D258</f>
        <v>1000</v>
      </c>
      <c r="O261" s="277">
        <f>'data''11'!E258</f>
        <v>50</v>
      </c>
      <c r="P261" s="278">
        <f t="shared" si="51"/>
        <v>1050</v>
      </c>
      <c r="Q261" s="267">
        <f>IF('data''11'!G258&lt;data2011!Z261, 'data''11'!G258, 'data''11'!G258-data2011!Z261)</f>
        <v>7451</v>
      </c>
      <c r="R261" s="279"/>
      <c r="S261" s="279"/>
      <c r="T261" s="77" t="str">
        <f>+'data''11'!H258</f>
        <v>Y</v>
      </c>
      <c r="U261" s="187" t="str">
        <f>+'data''11'!I258</f>
        <v>Y</v>
      </c>
      <c r="V261" s="77"/>
      <c r="W261" s="78" t="str">
        <f t="shared" si="52"/>
        <v/>
      </c>
      <c r="X261" s="79" t="str">
        <f t="shared" si="53"/>
        <v/>
      </c>
      <c r="Y261" s="77">
        <f t="shared" si="54"/>
        <v>7451</v>
      </c>
      <c r="Z261" s="5">
        <v>0</v>
      </c>
      <c r="AA261" s="5">
        <v>0</v>
      </c>
      <c r="AC261" s="35" t="str">
        <f t="shared" si="55"/>
        <v/>
      </c>
    </row>
    <row r="262" spans="2:29">
      <c r="B262" s="266">
        <v>40798</v>
      </c>
      <c r="C262" s="374">
        <f>+'data''11'!B259</f>
        <v>1111.1906799999999</v>
      </c>
      <c r="D262" s="268">
        <f t="shared" si="42"/>
        <v>0</v>
      </c>
      <c r="E262" s="269">
        <f t="shared" si="43"/>
        <v>0</v>
      </c>
      <c r="F262" s="270">
        <f t="shared" si="44"/>
        <v>0</v>
      </c>
      <c r="G262" s="271">
        <f t="shared" si="45"/>
        <v>1000</v>
      </c>
      <c r="H262" s="268">
        <f t="shared" si="46"/>
        <v>1000</v>
      </c>
      <c r="I262" s="272">
        <f t="shared" si="47"/>
        <v>4096.4623268000005</v>
      </c>
      <c r="J262" s="273">
        <f t="shared" si="48"/>
        <v>0</v>
      </c>
      <c r="K262" s="274">
        <f t="shared" si="49"/>
        <v>0</v>
      </c>
      <c r="L262" s="267">
        <f>'data''11'!C259</f>
        <v>5096.4623268000005</v>
      </c>
      <c r="M262" s="275">
        <f t="shared" si="50"/>
        <v>7285</v>
      </c>
      <c r="N262" s="276">
        <f>'data''11'!D259</f>
        <v>1000</v>
      </c>
      <c r="O262" s="277">
        <f>'data''11'!E259</f>
        <v>50</v>
      </c>
      <c r="P262" s="278">
        <f t="shared" si="51"/>
        <v>1050</v>
      </c>
      <c r="Q262" s="267">
        <f>IF('data''11'!G259&lt;data2011!Z262, 'data''11'!G259, 'data''11'!G259-data2011!Z262)</f>
        <v>7285</v>
      </c>
      <c r="R262" s="279"/>
      <c r="S262" s="279"/>
      <c r="T262" s="77" t="str">
        <f>+'data''11'!H259</f>
        <v>Y</v>
      </c>
      <c r="U262" s="187" t="str">
        <f>+'data''11'!I259</f>
        <v>Y</v>
      </c>
      <c r="V262" s="77"/>
      <c r="W262" s="78" t="str">
        <f t="shared" si="52"/>
        <v/>
      </c>
      <c r="X262" s="79" t="str">
        <f t="shared" si="53"/>
        <v/>
      </c>
      <c r="Y262" s="77">
        <f t="shared" si="54"/>
        <v>7285</v>
      </c>
      <c r="Z262" s="5">
        <v>0</v>
      </c>
      <c r="AA262" s="5">
        <v>0</v>
      </c>
      <c r="AC262" s="35" t="str">
        <f t="shared" si="55"/>
        <v/>
      </c>
    </row>
    <row r="263" spans="2:29">
      <c r="B263" s="266">
        <v>40799</v>
      </c>
      <c r="C263" s="374">
        <f>+'data''11'!B260</f>
        <v>1018.4234</v>
      </c>
      <c r="D263" s="268">
        <f t="shared" si="42"/>
        <v>0</v>
      </c>
      <c r="E263" s="269">
        <f t="shared" si="43"/>
        <v>0</v>
      </c>
      <c r="F263" s="270">
        <f t="shared" si="44"/>
        <v>0</v>
      </c>
      <c r="G263" s="271">
        <f t="shared" si="45"/>
        <v>1000</v>
      </c>
      <c r="H263" s="268">
        <f t="shared" si="46"/>
        <v>1000</v>
      </c>
      <c r="I263" s="272">
        <f t="shared" si="47"/>
        <v>4368.581399196828</v>
      </c>
      <c r="J263" s="273">
        <f t="shared" si="48"/>
        <v>0</v>
      </c>
      <c r="K263" s="274">
        <f t="shared" si="49"/>
        <v>0</v>
      </c>
      <c r="L263" s="267">
        <f>'data''11'!C260</f>
        <v>5368.581399196828</v>
      </c>
      <c r="M263" s="275">
        <f t="shared" si="50"/>
        <v>7099</v>
      </c>
      <c r="N263" s="276">
        <f>'data''11'!D260</f>
        <v>1000</v>
      </c>
      <c r="O263" s="277">
        <f>'data''11'!E260</f>
        <v>50</v>
      </c>
      <c r="P263" s="278">
        <f t="shared" si="51"/>
        <v>1050</v>
      </c>
      <c r="Q263" s="267">
        <f>IF('data''11'!G260&lt;data2011!Z263, 'data''11'!G260, 'data''11'!G260-data2011!Z263)</f>
        <v>7099</v>
      </c>
      <c r="R263" s="279"/>
      <c r="S263" s="279"/>
      <c r="T263" s="77" t="str">
        <f>+'data''11'!H260</f>
        <v>Y</v>
      </c>
      <c r="U263" s="187" t="str">
        <f>+'data''11'!I260</f>
        <v>Y</v>
      </c>
      <c r="V263" s="77"/>
      <c r="W263" s="78" t="str">
        <f t="shared" si="52"/>
        <v/>
      </c>
      <c r="X263" s="79" t="str">
        <f t="shared" si="53"/>
        <v/>
      </c>
      <c r="Y263" s="77">
        <f t="shared" si="54"/>
        <v>7099</v>
      </c>
      <c r="Z263" s="5">
        <v>0</v>
      </c>
      <c r="AA263" s="5">
        <v>0</v>
      </c>
      <c r="AC263" s="35" t="str">
        <f t="shared" si="55"/>
        <v/>
      </c>
    </row>
    <row r="264" spans="2:29">
      <c r="B264" s="266">
        <v>40800</v>
      </c>
      <c r="C264" s="374">
        <f>+'data''11'!B261</f>
        <v>971.03142000000003</v>
      </c>
      <c r="D264" s="268">
        <f t="shared" ref="D264:D327" si="56">IF(T264="N",IF(U264="n",IF(N264&gt;M264,M264,N264),0),0)</f>
        <v>0</v>
      </c>
      <c r="E264" s="269">
        <f t="shared" ref="E264:E327" si="57">IF(T264="n",IF(U264="n",IF(N264&gt;M264,N264-M264,0),0),0)</f>
        <v>0</v>
      </c>
      <c r="F264" s="270">
        <f t="shared" ref="F264:F327" si="58">IF(T264="y",IF(U264="n",L264-N264,0),0)</f>
        <v>0</v>
      </c>
      <c r="G264" s="271">
        <f t="shared" ref="G264:G327" si="59">IF(T264="y",N264,0)</f>
        <v>1000</v>
      </c>
      <c r="H264" s="268">
        <f t="shared" ref="H264:H327" si="60">+D264+E264+F264+G264</f>
        <v>1000</v>
      </c>
      <c r="I264" s="272">
        <f t="shared" ref="I264:I327" si="61">IF(U264="y",L264-N264,0)</f>
        <v>4368.581399196828</v>
      </c>
      <c r="J264" s="273">
        <f t="shared" ref="J264:J327" si="62">IF(U264="y",0,IF(T264="y",0,IF(L264-H264&gt;0,IF(M264-H264&gt;0,IF(L264&gt;=M264,M264-H264,IF(M264-L264&gt;0,L264-H264,0)),0),0)))</f>
        <v>0</v>
      </c>
      <c r="K264" s="274">
        <f t="shared" ref="K264:K327" si="63">IF(U264="y",0,IF(T264="y",0,IF(L264-H264&gt;0,IF(H264-M264&gt;0,L264-H264,IF(L264-M264&gt;0,L264-M264,0)),0)))</f>
        <v>0</v>
      </c>
      <c r="L264" s="267">
        <f>'data''11'!C261</f>
        <v>5368.581399196828</v>
      </c>
      <c r="M264" s="275">
        <f t="shared" ref="M264:M327" si="64">+Q264-R264-S264</f>
        <v>7010</v>
      </c>
      <c r="N264" s="276">
        <f>'data''11'!D261</f>
        <v>1000</v>
      </c>
      <c r="O264" s="277">
        <f>'data''11'!E261</f>
        <v>50</v>
      </c>
      <c r="P264" s="278">
        <f t="shared" ref="P264:P327" si="65">SUM(N264:O264)</f>
        <v>1050</v>
      </c>
      <c r="Q264" s="267">
        <f>IF('data''11'!G261&lt;data2011!Z264, 'data''11'!G261, 'data''11'!G261-data2011!Z264)</f>
        <v>7010</v>
      </c>
      <c r="R264" s="279"/>
      <c r="S264" s="279"/>
      <c r="T264" s="77" t="str">
        <f>+'data''11'!H261</f>
        <v>Y</v>
      </c>
      <c r="U264" s="187" t="str">
        <f>+'data''11'!I261</f>
        <v>Y</v>
      </c>
      <c r="V264" s="77"/>
      <c r="W264" s="78" t="str">
        <f t="shared" ref="W264:W327" si="66">IF(SUM(H264:K264)=L264,"","sum of col (6)-(9) not equal to col (10)")</f>
        <v/>
      </c>
      <c r="X264" s="79" t="str">
        <f t="shared" ref="X264:X327" si="67">IF(T264="N",IF(U264="Y","Col (16)&amp; Col (17) Mismatch",""),"")</f>
        <v/>
      </c>
      <c r="Y264" s="77">
        <f t="shared" si="54"/>
        <v>7010</v>
      </c>
      <c r="Z264" s="5">
        <v>0</v>
      </c>
      <c r="AA264" s="5">
        <v>0</v>
      </c>
      <c r="AC264" s="35" t="str">
        <f t="shared" si="55"/>
        <v/>
      </c>
    </row>
    <row r="265" spans="2:29">
      <c r="B265" s="266">
        <v>40801</v>
      </c>
      <c r="C265" s="374">
        <f>+'data''11'!B262</f>
        <v>902.96847000000002</v>
      </c>
      <c r="D265" s="268">
        <f t="shared" si="56"/>
        <v>0</v>
      </c>
      <c r="E265" s="269">
        <f t="shared" si="57"/>
        <v>0</v>
      </c>
      <c r="F265" s="270">
        <f t="shared" si="58"/>
        <v>0</v>
      </c>
      <c r="G265" s="271">
        <f t="shared" si="59"/>
        <v>1000</v>
      </c>
      <c r="H265" s="268">
        <f t="shared" si="60"/>
        <v>1000</v>
      </c>
      <c r="I265" s="272">
        <f t="shared" si="61"/>
        <v>4611.6989520654897</v>
      </c>
      <c r="J265" s="273">
        <f t="shared" si="62"/>
        <v>0</v>
      </c>
      <c r="K265" s="274">
        <f t="shared" si="63"/>
        <v>0</v>
      </c>
      <c r="L265" s="267">
        <f>'data''11'!C262</f>
        <v>5611.6989520654897</v>
      </c>
      <c r="M265" s="275">
        <f t="shared" si="64"/>
        <v>7095</v>
      </c>
      <c r="N265" s="276">
        <f>'data''11'!D262</f>
        <v>1000</v>
      </c>
      <c r="O265" s="277">
        <f>'data''11'!E262</f>
        <v>50</v>
      </c>
      <c r="P265" s="278">
        <f t="shared" si="65"/>
        <v>1050</v>
      </c>
      <c r="Q265" s="267">
        <f>IF('data''11'!G262&lt;data2011!Z265, 'data''11'!G262, 'data''11'!G262-data2011!Z265)</f>
        <v>7095</v>
      </c>
      <c r="R265" s="279"/>
      <c r="S265" s="279"/>
      <c r="T265" s="77" t="str">
        <f>+'data''11'!H262</f>
        <v>Y</v>
      </c>
      <c r="U265" s="187" t="str">
        <f>+'data''11'!I262</f>
        <v>Y</v>
      </c>
      <c r="V265" s="77"/>
      <c r="W265" s="78" t="str">
        <f t="shared" si="66"/>
        <v/>
      </c>
      <c r="X265" s="79" t="str">
        <f t="shared" si="67"/>
        <v/>
      </c>
      <c r="Y265" s="77">
        <f t="shared" ref="Y265:Y328" si="68">IF(T265="y", Q265, Q265-J265-D265)</f>
        <v>7095</v>
      </c>
      <c r="Z265" s="5">
        <v>0</v>
      </c>
      <c r="AA265" s="5">
        <v>0</v>
      </c>
      <c r="AC265" s="35" t="str">
        <f t="shared" ref="AC265:AC328" si="69">IF(D265+J265&lt;=Q265, "", "y")</f>
        <v/>
      </c>
    </row>
    <row r="266" spans="2:29">
      <c r="B266" s="266">
        <v>40802</v>
      </c>
      <c r="C266" s="374">
        <f>+'data''11'!B263</f>
        <v>834.90552000000002</v>
      </c>
      <c r="D266" s="268">
        <f t="shared" si="56"/>
        <v>0</v>
      </c>
      <c r="E266" s="269">
        <f t="shared" si="57"/>
        <v>0</v>
      </c>
      <c r="F266" s="270">
        <f t="shared" si="58"/>
        <v>0</v>
      </c>
      <c r="G266" s="271">
        <f t="shared" si="59"/>
        <v>1000</v>
      </c>
      <c r="H266" s="268">
        <f t="shared" si="60"/>
        <v>1000</v>
      </c>
      <c r="I266" s="272">
        <f t="shared" si="61"/>
        <v>4595.9808475770378</v>
      </c>
      <c r="J266" s="273">
        <f t="shared" si="62"/>
        <v>0</v>
      </c>
      <c r="K266" s="274">
        <f t="shared" si="63"/>
        <v>0</v>
      </c>
      <c r="L266" s="267">
        <f>'data''11'!C263</f>
        <v>5595.9808475770378</v>
      </c>
      <c r="M266" s="275">
        <f t="shared" si="64"/>
        <v>7060</v>
      </c>
      <c r="N266" s="276">
        <f>'data''11'!D263</f>
        <v>1000</v>
      </c>
      <c r="O266" s="277">
        <f>'data''11'!E263</f>
        <v>50</v>
      </c>
      <c r="P266" s="278">
        <f t="shared" si="65"/>
        <v>1050</v>
      </c>
      <c r="Q266" s="267">
        <f>IF('data''11'!G263&lt;data2011!Z266, 'data''11'!G263, 'data''11'!G263-data2011!Z266)</f>
        <v>7060</v>
      </c>
      <c r="R266" s="279"/>
      <c r="S266" s="279"/>
      <c r="T266" s="77" t="str">
        <f>+'data''11'!H263</f>
        <v>Y</v>
      </c>
      <c r="U266" s="187" t="str">
        <f>+'data''11'!I263</f>
        <v>Y</v>
      </c>
      <c r="V266" s="77"/>
      <c r="W266" s="78" t="str">
        <f t="shared" si="66"/>
        <v/>
      </c>
      <c r="X266" s="79" t="str">
        <f t="shared" si="67"/>
        <v/>
      </c>
      <c r="Y266" s="77">
        <f t="shared" si="68"/>
        <v>7060</v>
      </c>
      <c r="Z266" s="5">
        <v>0</v>
      </c>
      <c r="AA266" s="5">
        <v>0</v>
      </c>
      <c r="AC266" s="35" t="str">
        <f t="shared" si="69"/>
        <v/>
      </c>
    </row>
    <row r="267" spans="2:29">
      <c r="B267" s="266">
        <v>40803</v>
      </c>
      <c r="C267" s="374">
        <f>+'data''11'!B264</f>
        <v>788.01770999999997</v>
      </c>
      <c r="D267" s="268">
        <f t="shared" si="56"/>
        <v>0</v>
      </c>
      <c r="E267" s="269">
        <f t="shared" si="57"/>
        <v>0</v>
      </c>
      <c r="F267" s="270">
        <f t="shared" si="58"/>
        <v>0</v>
      </c>
      <c r="G267" s="271">
        <f t="shared" si="59"/>
        <v>1000</v>
      </c>
      <c r="H267" s="268">
        <f t="shared" si="60"/>
        <v>1000</v>
      </c>
      <c r="I267" s="272">
        <f t="shared" si="61"/>
        <v>4595.1240479692224</v>
      </c>
      <c r="J267" s="273">
        <f t="shared" si="62"/>
        <v>0</v>
      </c>
      <c r="K267" s="274">
        <f t="shared" si="63"/>
        <v>0</v>
      </c>
      <c r="L267" s="267">
        <f>'data''11'!C264</f>
        <v>5595.1240479692224</v>
      </c>
      <c r="M267" s="275">
        <f t="shared" si="64"/>
        <v>7031</v>
      </c>
      <c r="N267" s="276">
        <f>'data''11'!D264</f>
        <v>1000</v>
      </c>
      <c r="O267" s="277">
        <f>'data''11'!E264</f>
        <v>50</v>
      </c>
      <c r="P267" s="278">
        <f t="shared" si="65"/>
        <v>1050</v>
      </c>
      <c r="Q267" s="267">
        <f>IF('data''11'!G264&lt;data2011!Z267, 'data''11'!G264, 'data''11'!G264-data2011!Z267)</f>
        <v>7031</v>
      </c>
      <c r="R267" s="279"/>
      <c r="S267" s="279"/>
      <c r="T267" s="77" t="str">
        <f>+'data''11'!H264</f>
        <v>Y</v>
      </c>
      <c r="U267" s="187" t="str">
        <f>+'data''11'!I264</f>
        <v>Y</v>
      </c>
      <c r="V267" s="77"/>
      <c r="W267" s="78" t="str">
        <f t="shared" si="66"/>
        <v/>
      </c>
      <c r="X267" s="79" t="str">
        <f t="shared" si="67"/>
        <v/>
      </c>
      <c r="Y267" s="77">
        <f t="shared" si="68"/>
        <v>7031</v>
      </c>
      <c r="Z267" s="5">
        <v>0</v>
      </c>
      <c r="AA267" s="5">
        <v>0</v>
      </c>
      <c r="AC267" s="35" t="str">
        <f t="shared" si="69"/>
        <v/>
      </c>
    </row>
    <row r="268" spans="2:29">
      <c r="B268" s="266">
        <v>40804</v>
      </c>
      <c r="C268" s="374">
        <f>+'data''11'!B265</f>
        <v>753.73415</v>
      </c>
      <c r="D268" s="268">
        <f t="shared" si="56"/>
        <v>0</v>
      </c>
      <c r="E268" s="269">
        <f t="shared" si="57"/>
        <v>0</v>
      </c>
      <c r="F268" s="270">
        <f t="shared" si="58"/>
        <v>0</v>
      </c>
      <c r="G268" s="271">
        <f t="shared" si="59"/>
        <v>1000</v>
      </c>
      <c r="H268" s="268">
        <f t="shared" si="60"/>
        <v>1000</v>
      </c>
      <c r="I268" s="272">
        <f t="shared" si="61"/>
        <v>4597.5420311909756</v>
      </c>
      <c r="J268" s="273">
        <f t="shared" si="62"/>
        <v>0</v>
      </c>
      <c r="K268" s="274">
        <f t="shared" si="63"/>
        <v>0</v>
      </c>
      <c r="L268" s="267">
        <f>'data''11'!C265</f>
        <v>5597.5420311909756</v>
      </c>
      <c r="M268" s="275">
        <f t="shared" si="64"/>
        <v>7095</v>
      </c>
      <c r="N268" s="276">
        <f>'data''11'!D265</f>
        <v>1000</v>
      </c>
      <c r="O268" s="277">
        <f>'data''11'!E265</f>
        <v>50</v>
      </c>
      <c r="P268" s="278">
        <f t="shared" si="65"/>
        <v>1050</v>
      </c>
      <c r="Q268" s="267">
        <f>IF('data''11'!G265&lt;data2011!Z268, 'data''11'!G265, 'data''11'!G265-data2011!Z268)</f>
        <v>7095</v>
      </c>
      <c r="R268" s="279"/>
      <c r="S268" s="279"/>
      <c r="T268" s="77" t="str">
        <f>+'data''11'!H265</f>
        <v>Y</v>
      </c>
      <c r="U268" s="187" t="str">
        <f>+'data''11'!I265</f>
        <v>Y</v>
      </c>
      <c r="V268" s="77"/>
      <c r="W268" s="78" t="str">
        <f t="shared" si="66"/>
        <v/>
      </c>
      <c r="X268" s="79" t="str">
        <f t="shared" si="67"/>
        <v/>
      </c>
      <c r="Y268" s="77">
        <f t="shared" si="68"/>
        <v>7095</v>
      </c>
      <c r="Z268" s="5">
        <v>0</v>
      </c>
      <c r="AA268" s="5">
        <v>0</v>
      </c>
      <c r="AC268" s="35" t="str">
        <f t="shared" si="69"/>
        <v/>
      </c>
    </row>
    <row r="269" spans="2:29">
      <c r="B269" s="266">
        <v>40805</v>
      </c>
      <c r="C269" s="374">
        <f>+'data''11'!B266</f>
        <v>711.88804000000005</v>
      </c>
      <c r="D269" s="268">
        <f t="shared" si="56"/>
        <v>0</v>
      </c>
      <c r="E269" s="269">
        <f t="shared" si="57"/>
        <v>0</v>
      </c>
      <c r="F269" s="270">
        <f t="shared" si="58"/>
        <v>0</v>
      </c>
      <c r="G269" s="271">
        <f t="shared" si="59"/>
        <v>1000</v>
      </c>
      <c r="H269" s="268">
        <f t="shared" si="60"/>
        <v>1000</v>
      </c>
      <c r="I269" s="272">
        <f t="shared" si="61"/>
        <v>4593.9139538006539</v>
      </c>
      <c r="J269" s="273">
        <f t="shared" si="62"/>
        <v>0</v>
      </c>
      <c r="K269" s="274">
        <f t="shared" si="63"/>
        <v>0</v>
      </c>
      <c r="L269" s="267">
        <f>'data''11'!C266</f>
        <v>5593.9139538006539</v>
      </c>
      <c r="M269" s="275">
        <f t="shared" si="64"/>
        <v>7095</v>
      </c>
      <c r="N269" s="276">
        <f>'data''11'!D266</f>
        <v>1000</v>
      </c>
      <c r="O269" s="277">
        <f>'data''11'!E266</f>
        <v>50</v>
      </c>
      <c r="P269" s="278">
        <f t="shared" si="65"/>
        <v>1050</v>
      </c>
      <c r="Q269" s="267">
        <f>IF('data''11'!G266&lt;data2011!Z269, 'data''11'!G266, 'data''11'!G266-data2011!Z269)</f>
        <v>7095</v>
      </c>
      <c r="R269" s="279"/>
      <c r="S269" s="279"/>
      <c r="T269" s="77" t="str">
        <f>+'data''11'!H266</f>
        <v>Y</v>
      </c>
      <c r="U269" s="187" t="str">
        <f>+'data''11'!I266</f>
        <v>Y</v>
      </c>
      <c r="V269" s="77"/>
      <c r="W269" s="78" t="str">
        <f t="shared" si="66"/>
        <v/>
      </c>
      <c r="X269" s="79" t="str">
        <f t="shared" si="67"/>
        <v/>
      </c>
      <c r="Y269" s="77">
        <f t="shared" si="68"/>
        <v>7095</v>
      </c>
      <c r="Z269" s="5">
        <v>0</v>
      </c>
      <c r="AA269" s="5">
        <v>0</v>
      </c>
      <c r="AC269" s="35" t="str">
        <f t="shared" si="69"/>
        <v/>
      </c>
    </row>
    <row r="270" spans="2:29">
      <c r="B270" s="266">
        <v>40806</v>
      </c>
      <c r="C270" s="374">
        <f>+'data''11'!B267</f>
        <v>689.70456000000001</v>
      </c>
      <c r="D270" s="268">
        <f t="shared" si="56"/>
        <v>0</v>
      </c>
      <c r="E270" s="269">
        <f t="shared" si="57"/>
        <v>0</v>
      </c>
      <c r="F270" s="270">
        <f t="shared" si="58"/>
        <v>0</v>
      </c>
      <c r="G270" s="271">
        <f t="shared" si="59"/>
        <v>1000</v>
      </c>
      <c r="H270" s="268">
        <f t="shared" si="60"/>
        <v>1000</v>
      </c>
      <c r="I270" s="272">
        <f t="shared" si="61"/>
        <v>4582.5498171085665</v>
      </c>
      <c r="J270" s="273">
        <f t="shared" si="62"/>
        <v>0</v>
      </c>
      <c r="K270" s="274">
        <f t="shared" si="63"/>
        <v>0</v>
      </c>
      <c r="L270" s="267">
        <f>'data''11'!C267</f>
        <v>5582.5498171085665</v>
      </c>
      <c r="M270" s="275">
        <f t="shared" si="64"/>
        <v>7095</v>
      </c>
      <c r="N270" s="276">
        <f>'data''11'!D267</f>
        <v>1000</v>
      </c>
      <c r="O270" s="277">
        <f>'data''11'!E267</f>
        <v>50</v>
      </c>
      <c r="P270" s="278">
        <f t="shared" si="65"/>
        <v>1050</v>
      </c>
      <c r="Q270" s="267">
        <f>IF('data''11'!G267&lt;data2011!Z270, 'data''11'!G267, 'data''11'!G267-data2011!Z270)</f>
        <v>7095</v>
      </c>
      <c r="R270" s="279"/>
      <c r="S270" s="279"/>
      <c r="T270" s="77" t="str">
        <f>+'data''11'!H267</f>
        <v>Y</v>
      </c>
      <c r="U270" s="187" t="str">
        <f>+'data''11'!I267</f>
        <v>Y</v>
      </c>
      <c r="V270" s="77"/>
      <c r="W270" s="78" t="str">
        <f t="shared" si="66"/>
        <v/>
      </c>
      <c r="X270" s="79" t="str">
        <f t="shared" si="67"/>
        <v/>
      </c>
      <c r="Y270" s="77">
        <f t="shared" si="68"/>
        <v>7095</v>
      </c>
      <c r="Z270" s="5">
        <v>0</v>
      </c>
      <c r="AA270" s="5">
        <v>0</v>
      </c>
      <c r="AC270" s="35" t="str">
        <f t="shared" si="69"/>
        <v/>
      </c>
    </row>
    <row r="271" spans="2:29">
      <c r="B271" s="266">
        <v>40807</v>
      </c>
      <c r="C271" s="374">
        <f>+'data''11'!B268</f>
        <v>689.70456000000001</v>
      </c>
      <c r="D271" s="268">
        <f t="shared" si="56"/>
        <v>0</v>
      </c>
      <c r="E271" s="269">
        <f t="shared" si="57"/>
        <v>0</v>
      </c>
      <c r="F271" s="270">
        <f t="shared" si="58"/>
        <v>0</v>
      </c>
      <c r="G271" s="271">
        <f t="shared" si="59"/>
        <v>1000</v>
      </c>
      <c r="H271" s="268">
        <f t="shared" si="60"/>
        <v>1000</v>
      </c>
      <c r="I271" s="272">
        <f t="shared" si="61"/>
        <v>4584.1057128510038</v>
      </c>
      <c r="J271" s="273">
        <f t="shared" si="62"/>
        <v>0</v>
      </c>
      <c r="K271" s="274">
        <f t="shared" si="63"/>
        <v>0</v>
      </c>
      <c r="L271" s="267">
        <f>'data''11'!C268</f>
        <v>5584.1057128510038</v>
      </c>
      <c r="M271" s="275">
        <f t="shared" si="64"/>
        <v>7083</v>
      </c>
      <c r="N271" s="276">
        <f>'data''11'!D268</f>
        <v>1000</v>
      </c>
      <c r="O271" s="277">
        <f>'data''11'!E268</f>
        <v>50</v>
      </c>
      <c r="P271" s="278">
        <f t="shared" si="65"/>
        <v>1050</v>
      </c>
      <c r="Q271" s="267">
        <f>IF('data''11'!G268&lt;data2011!Z271, 'data''11'!G268, 'data''11'!G268-data2011!Z271)</f>
        <v>7083</v>
      </c>
      <c r="R271" s="279"/>
      <c r="S271" s="279"/>
      <c r="T271" s="77" t="str">
        <f>+'data''11'!H268</f>
        <v>Y</v>
      </c>
      <c r="U271" s="187" t="str">
        <f>+'data''11'!I268</f>
        <v>Y</v>
      </c>
      <c r="V271" s="77"/>
      <c r="W271" s="78" t="str">
        <f t="shared" si="66"/>
        <v/>
      </c>
      <c r="X271" s="79" t="str">
        <f t="shared" si="67"/>
        <v/>
      </c>
      <c r="Y271" s="77">
        <f t="shared" si="68"/>
        <v>7083</v>
      </c>
      <c r="Z271" s="5">
        <v>0</v>
      </c>
      <c r="AA271" s="5">
        <v>0</v>
      </c>
      <c r="AC271" s="35" t="str">
        <f t="shared" si="69"/>
        <v/>
      </c>
    </row>
    <row r="272" spans="2:29">
      <c r="B272" s="266">
        <v>40808</v>
      </c>
      <c r="C272" s="374">
        <f>+'data''11'!B269</f>
        <v>689.70456000000001</v>
      </c>
      <c r="D272" s="268">
        <f t="shared" si="56"/>
        <v>0</v>
      </c>
      <c r="E272" s="269">
        <f t="shared" si="57"/>
        <v>0</v>
      </c>
      <c r="F272" s="270">
        <f t="shared" si="58"/>
        <v>0</v>
      </c>
      <c r="G272" s="271">
        <f t="shared" si="59"/>
        <v>1000</v>
      </c>
      <c r="H272" s="268">
        <f t="shared" si="60"/>
        <v>1000</v>
      </c>
      <c r="I272" s="272">
        <f t="shared" si="61"/>
        <v>4588.543696656282</v>
      </c>
      <c r="J272" s="273">
        <f t="shared" si="62"/>
        <v>0</v>
      </c>
      <c r="K272" s="274">
        <f t="shared" si="63"/>
        <v>0</v>
      </c>
      <c r="L272" s="267">
        <f>'data''11'!C269</f>
        <v>5588.543696656282</v>
      </c>
      <c r="M272" s="275">
        <f t="shared" si="64"/>
        <v>7089</v>
      </c>
      <c r="N272" s="276">
        <f>'data''11'!D269</f>
        <v>1000</v>
      </c>
      <c r="O272" s="277">
        <f>'data''11'!E269</f>
        <v>50</v>
      </c>
      <c r="P272" s="278">
        <f t="shared" si="65"/>
        <v>1050</v>
      </c>
      <c r="Q272" s="267">
        <f>IF('data''11'!G269&lt;data2011!Z272, 'data''11'!G269, 'data''11'!G269-data2011!Z272)</f>
        <v>7089</v>
      </c>
      <c r="R272" s="279"/>
      <c r="S272" s="279"/>
      <c r="T272" s="77" t="str">
        <f>+'data''11'!H269</f>
        <v>Y</v>
      </c>
      <c r="U272" s="187" t="str">
        <f>+'data''11'!I269</f>
        <v>Y</v>
      </c>
      <c r="V272" s="77"/>
      <c r="W272" s="78" t="str">
        <f t="shared" si="66"/>
        <v/>
      </c>
      <c r="X272" s="79" t="str">
        <f t="shared" si="67"/>
        <v/>
      </c>
      <c r="Y272" s="77">
        <f t="shared" si="68"/>
        <v>7089</v>
      </c>
      <c r="Z272" s="5">
        <v>0</v>
      </c>
      <c r="AA272" s="5">
        <v>0</v>
      </c>
      <c r="AC272" s="35" t="str">
        <f t="shared" si="69"/>
        <v/>
      </c>
    </row>
    <row r="273" spans="1:29">
      <c r="B273" s="266">
        <v>40809</v>
      </c>
      <c r="C273" s="374">
        <f>+'data''11'!B270</f>
        <v>727.51731000000007</v>
      </c>
      <c r="D273" s="268">
        <f t="shared" si="56"/>
        <v>0</v>
      </c>
      <c r="E273" s="269">
        <f t="shared" si="57"/>
        <v>0</v>
      </c>
      <c r="F273" s="270">
        <f t="shared" si="58"/>
        <v>0</v>
      </c>
      <c r="G273" s="271">
        <f t="shared" si="59"/>
        <v>1000</v>
      </c>
      <c r="H273" s="268">
        <f t="shared" si="60"/>
        <v>1000</v>
      </c>
      <c r="I273" s="272">
        <f t="shared" si="61"/>
        <v>5443.8228545482607</v>
      </c>
      <c r="J273" s="273">
        <f t="shared" si="62"/>
        <v>0</v>
      </c>
      <c r="K273" s="274">
        <f t="shared" si="63"/>
        <v>0</v>
      </c>
      <c r="L273" s="267">
        <f>'data''11'!C270</f>
        <v>6443.8228545482607</v>
      </c>
      <c r="M273" s="275">
        <f t="shared" si="64"/>
        <v>7091</v>
      </c>
      <c r="N273" s="276">
        <f>'data''11'!D270</f>
        <v>1000</v>
      </c>
      <c r="O273" s="277">
        <f>'data''11'!E270</f>
        <v>50</v>
      </c>
      <c r="P273" s="278">
        <f t="shared" si="65"/>
        <v>1050</v>
      </c>
      <c r="Q273" s="267">
        <f>IF('data''11'!G270&lt;data2011!Z273, 'data''11'!G270, 'data''11'!G270-data2011!Z273)</f>
        <v>7091</v>
      </c>
      <c r="R273" s="279"/>
      <c r="S273" s="279"/>
      <c r="T273" s="77" t="str">
        <f>+'data''11'!H270</f>
        <v>Y</v>
      </c>
      <c r="U273" s="187" t="str">
        <f>+'data''11'!I270</f>
        <v>Y</v>
      </c>
      <c r="V273" s="77"/>
      <c r="W273" s="78" t="str">
        <f t="shared" si="66"/>
        <v/>
      </c>
      <c r="X273" s="79" t="str">
        <f t="shared" si="67"/>
        <v/>
      </c>
      <c r="Y273" s="77">
        <f t="shared" si="68"/>
        <v>7091</v>
      </c>
      <c r="Z273" s="5">
        <v>0</v>
      </c>
      <c r="AA273" s="5">
        <v>0</v>
      </c>
      <c r="AC273" s="35" t="str">
        <f t="shared" si="69"/>
        <v/>
      </c>
    </row>
    <row r="274" spans="1:29">
      <c r="B274" s="266">
        <v>40810</v>
      </c>
      <c r="C274" s="374">
        <f>+'data''11'!B271</f>
        <v>743.65075000000002</v>
      </c>
      <c r="D274" s="268">
        <f t="shared" si="56"/>
        <v>0</v>
      </c>
      <c r="E274" s="269">
        <f t="shared" si="57"/>
        <v>0</v>
      </c>
      <c r="F274" s="270">
        <f t="shared" si="58"/>
        <v>0</v>
      </c>
      <c r="G274" s="271">
        <f t="shared" si="59"/>
        <v>1000</v>
      </c>
      <c r="H274" s="268">
        <f t="shared" si="60"/>
        <v>1000</v>
      </c>
      <c r="I274" s="272">
        <f t="shared" si="61"/>
        <v>6576.8372967625382</v>
      </c>
      <c r="J274" s="273">
        <f t="shared" si="62"/>
        <v>0</v>
      </c>
      <c r="K274" s="274">
        <f t="shared" si="63"/>
        <v>0</v>
      </c>
      <c r="L274" s="267">
        <f>'data''11'!C271</f>
        <v>7576.8372967625382</v>
      </c>
      <c r="M274" s="275">
        <f t="shared" si="64"/>
        <v>7095</v>
      </c>
      <c r="N274" s="276">
        <f>'data''11'!D271</f>
        <v>1000</v>
      </c>
      <c r="O274" s="277">
        <f>'data''11'!E271</f>
        <v>50</v>
      </c>
      <c r="P274" s="278">
        <f t="shared" si="65"/>
        <v>1050</v>
      </c>
      <c r="Q274" s="267">
        <f>IF('data''11'!G271&lt;data2011!Z274, 'data''11'!G271, 'data''11'!G271-data2011!Z274)</f>
        <v>7095</v>
      </c>
      <c r="R274" s="279"/>
      <c r="S274" s="279"/>
      <c r="T274" s="77" t="str">
        <f>+'data''11'!H271</f>
        <v>Y</v>
      </c>
      <c r="U274" s="187" t="str">
        <f>+'data''11'!I271</f>
        <v>Y</v>
      </c>
      <c r="V274" s="77"/>
      <c r="W274" s="78" t="str">
        <f t="shared" si="66"/>
        <v/>
      </c>
      <c r="X274" s="79" t="str">
        <f t="shared" si="67"/>
        <v/>
      </c>
      <c r="Y274" s="77">
        <f t="shared" si="68"/>
        <v>7095</v>
      </c>
      <c r="Z274" s="5">
        <v>0</v>
      </c>
      <c r="AA274" s="5">
        <v>0</v>
      </c>
      <c r="AC274" s="35" t="str">
        <f t="shared" si="69"/>
        <v/>
      </c>
    </row>
    <row r="275" spans="1:29">
      <c r="B275" s="266">
        <v>40811</v>
      </c>
      <c r="C275" s="374">
        <f>+'data''11'!B272</f>
        <v>730.03816000000006</v>
      </c>
      <c r="D275" s="268">
        <f t="shared" si="56"/>
        <v>0</v>
      </c>
      <c r="E275" s="269">
        <f t="shared" si="57"/>
        <v>0</v>
      </c>
      <c r="F275" s="270">
        <f t="shared" si="58"/>
        <v>0</v>
      </c>
      <c r="G275" s="271">
        <f t="shared" si="59"/>
        <v>1000</v>
      </c>
      <c r="H275" s="268">
        <f t="shared" si="60"/>
        <v>1000</v>
      </c>
      <c r="I275" s="272">
        <f t="shared" si="61"/>
        <v>6587.4825001291993</v>
      </c>
      <c r="J275" s="273">
        <f t="shared" si="62"/>
        <v>0</v>
      </c>
      <c r="K275" s="274">
        <f t="shared" si="63"/>
        <v>0</v>
      </c>
      <c r="L275" s="267">
        <f>'data''11'!C272</f>
        <v>7587.4825001291993</v>
      </c>
      <c r="M275" s="275">
        <f t="shared" si="64"/>
        <v>7095</v>
      </c>
      <c r="N275" s="276">
        <f>'data''11'!D272</f>
        <v>1000</v>
      </c>
      <c r="O275" s="277">
        <f>'data''11'!E272</f>
        <v>50</v>
      </c>
      <c r="P275" s="278">
        <f t="shared" si="65"/>
        <v>1050</v>
      </c>
      <c r="Q275" s="267">
        <f>IF('data''11'!G272&lt;data2011!Z275, 'data''11'!G272, 'data''11'!G272-data2011!Z275)</f>
        <v>7095</v>
      </c>
      <c r="R275" s="279"/>
      <c r="S275" s="279"/>
      <c r="T275" s="77" t="str">
        <f>+'data''11'!H272</f>
        <v>Y</v>
      </c>
      <c r="U275" s="187" t="str">
        <f>+'data''11'!I272</f>
        <v>Y</v>
      </c>
      <c r="V275" s="77"/>
      <c r="W275" s="78" t="str">
        <f t="shared" si="66"/>
        <v/>
      </c>
      <c r="X275" s="79" t="str">
        <f t="shared" si="67"/>
        <v/>
      </c>
      <c r="Y275" s="77">
        <f t="shared" si="68"/>
        <v>7095</v>
      </c>
      <c r="Z275" s="5">
        <v>0</v>
      </c>
      <c r="AA275" s="5">
        <v>0</v>
      </c>
      <c r="AC275" s="35" t="str">
        <f t="shared" si="69"/>
        <v/>
      </c>
    </row>
    <row r="276" spans="1:29">
      <c r="B276" s="266">
        <v>40812</v>
      </c>
      <c r="C276" s="374">
        <f>+'data''11'!B273</f>
        <v>746.67577000000006</v>
      </c>
      <c r="D276" s="268">
        <f t="shared" si="56"/>
        <v>0</v>
      </c>
      <c r="E276" s="269">
        <f t="shared" si="57"/>
        <v>0</v>
      </c>
      <c r="F276" s="270">
        <f t="shared" si="58"/>
        <v>0</v>
      </c>
      <c r="G276" s="271">
        <f t="shared" si="59"/>
        <v>1000</v>
      </c>
      <c r="H276" s="268">
        <f t="shared" si="60"/>
        <v>1000</v>
      </c>
      <c r="I276" s="272">
        <f t="shared" si="61"/>
        <v>6595.7649171763915</v>
      </c>
      <c r="J276" s="273">
        <f t="shared" si="62"/>
        <v>0</v>
      </c>
      <c r="K276" s="274">
        <f t="shared" si="63"/>
        <v>0</v>
      </c>
      <c r="L276" s="267">
        <f>'data''11'!C273</f>
        <v>7595.7649171763915</v>
      </c>
      <c r="M276" s="275">
        <f t="shared" si="64"/>
        <v>7095</v>
      </c>
      <c r="N276" s="276">
        <f>'data''11'!D273</f>
        <v>1000</v>
      </c>
      <c r="O276" s="277">
        <f>'data''11'!E273</f>
        <v>50</v>
      </c>
      <c r="P276" s="278">
        <f t="shared" si="65"/>
        <v>1050</v>
      </c>
      <c r="Q276" s="267">
        <f>IF('data''11'!G273&lt;data2011!Z276, 'data''11'!G273, 'data''11'!G273-data2011!Z276)</f>
        <v>7095</v>
      </c>
      <c r="R276" s="279"/>
      <c r="S276" s="279"/>
      <c r="T276" s="77" t="str">
        <f>+'data''11'!H273</f>
        <v>Y</v>
      </c>
      <c r="U276" s="187" t="str">
        <f>+'data''11'!I273</f>
        <v>Y</v>
      </c>
      <c r="V276" s="77"/>
      <c r="W276" s="78" t="str">
        <f t="shared" si="66"/>
        <v/>
      </c>
      <c r="X276" s="79" t="str">
        <f t="shared" si="67"/>
        <v/>
      </c>
      <c r="Y276" s="77">
        <f t="shared" si="68"/>
        <v>7095</v>
      </c>
      <c r="Z276" s="5">
        <v>0</v>
      </c>
      <c r="AA276" s="5">
        <v>0</v>
      </c>
      <c r="AC276" s="35" t="str">
        <f t="shared" si="69"/>
        <v/>
      </c>
    </row>
    <row r="277" spans="1:29">
      <c r="B277" s="266">
        <v>40813</v>
      </c>
      <c r="C277" s="374">
        <f>+'data''11'!B274</f>
        <v>747.17993999999999</v>
      </c>
      <c r="D277" s="268">
        <f t="shared" si="56"/>
        <v>0</v>
      </c>
      <c r="E277" s="269">
        <f t="shared" si="57"/>
        <v>0</v>
      </c>
      <c r="F277" s="270">
        <f t="shared" si="58"/>
        <v>0</v>
      </c>
      <c r="G277" s="271">
        <f t="shared" si="59"/>
        <v>1000</v>
      </c>
      <c r="H277" s="268">
        <f t="shared" si="60"/>
        <v>1000</v>
      </c>
      <c r="I277" s="272">
        <f t="shared" si="61"/>
        <v>6599.005048</v>
      </c>
      <c r="J277" s="273">
        <f t="shared" si="62"/>
        <v>0</v>
      </c>
      <c r="K277" s="274">
        <f t="shared" si="63"/>
        <v>0</v>
      </c>
      <c r="L277" s="267">
        <f>'data''11'!C274</f>
        <v>7599.005048</v>
      </c>
      <c r="M277" s="275">
        <f t="shared" si="64"/>
        <v>7095</v>
      </c>
      <c r="N277" s="276">
        <f>'data''11'!D274</f>
        <v>1000</v>
      </c>
      <c r="O277" s="277">
        <f>'data''11'!E274</f>
        <v>50</v>
      </c>
      <c r="P277" s="278">
        <f t="shared" si="65"/>
        <v>1050</v>
      </c>
      <c r="Q277" s="267">
        <f>IF('data''11'!G274&lt;data2011!Z277, 'data''11'!G274, 'data''11'!G274-data2011!Z277)</f>
        <v>7095</v>
      </c>
      <c r="R277" s="279"/>
      <c r="S277" s="279"/>
      <c r="T277" s="77" t="str">
        <f>+'data''11'!H274</f>
        <v>Y</v>
      </c>
      <c r="U277" s="187" t="str">
        <f>+'data''11'!I274</f>
        <v>Y</v>
      </c>
      <c r="V277" s="77"/>
      <c r="W277" s="78" t="str">
        <f t="shared" si="66"/>
        <v/>
      </c>
      <c r="X277" s="79" t="str">
        <f t="shared" si="67"/>
        <v/>
      </c>
      <c r="Y277" s="77">
        <f t="shared" si="68"/>
        <v>7095</v>
      </c>
      <c r="Z277" s="5">
        <v>0</v>
      </c>
      <c r="AA277" s="5">
        <v>0</v>
      </c>
      <c r="AC277" s="35" t="str">
        <f t="shared" si="69"/>
        <v/>
      </c>
    </row>
    <row r="278" spans="1:29">
      <c r="B278" s="266">
        <v>40814</v>
      </c>
      <c r="C278" s="374">
        <f>+'data''11'!B275</f>
        <v>724.99645999999996</v>
      </c>
      <c r="D278" s="268">
        <f t="shared" si="56"/>
        <v>0</v>
      </c>
      <c r="E278" s="269">
        <f t="shared" si="57"/>
        <v>0</v>
      </c>
      <c r="F278" s="270">
        <f t="shared" si="58"/>
        <v>0</v>
      </c>
      <c r="G278" s="271">
        <f t="shared" si="59"/>
        <v>1000</v>
      </c>
      <c r="H278" s="268">
        <f t="shared" si="60"/>
        <v>1000</v>
      </c>
      <c r="I278" s="272">
        <f t="shared" si="61"/>
        <v>6601.0110855000003</v>
      </c>
      <c r="J278" s="273">
        <f t="shared" si="62"/>
        <v>0</v>
      </c>
      <c r="K278" s="274">
        <f t="shared" si="63"/>
        <v>0</v>
      </c>
      <c r="L278" s="267">
        <f>'data''11'!C275</f>
        <v>7601.0110855000003</v>
      </c>
      <c r="M278" s="275">
        <f t="shared" si="64"/>
        <v>7095</v>
      </c>
      <c r="N278" s="276">
        <f>'data''11'!D275</f>
        <v>1000</v>
      </c>
      <c r="O278" s="277">
        <f>'data''11'!E275</f>
        <v>50</v>
      </c>
      <c r="P278" s="278">
        <f t="shared" si="65"/>
        <v>1050</v>
      </c>
      <c r="Q278" s="267">
        <f>IF('data''11'!G275&lt;data2011!Z278, 'data''11'!G275, 'data''11'!G275-data2011!Z278)</f>
        <v>7095</v>
      </c>
      <c r="R278" s="279"/>
      <c r="S278" s="279"/>
      <c r="T278" s="77" t="str">
        <f>+'data''11'!H275</f>
        <v>Y</v>
      </c>
      <c r="U278" s="187" t="str">
        <f>+'data''11'!I275</f>
        <v>Y</v>
      </c>
      <c r="V278" s="77"/>
      <c r="W278" s="78" t="str">
        <f t="shared" si="66"/>
        <v/>
      </c>
      <c r="X278" s="79" t="str">
        <f t="shared" si="67"/>
        <v/>
      </c>
      <c r="Y278" s="77">
        <f t="shared" si="68"/>
        <v>7095</v>
      </c>
      <c r="Z278" s="5">
        <v>0</v>
      </c>
      <c r="AA278" s="5">
        <v>0</v>
      </c>
      <c r="AC278" s="35" t="str">
        <f t="shared" si="69"/>
        <v/>
      </c>
    </row>
    <row r="279" spans="1:29">
      <c r="B279" s="266">
        <v>40815</v>
      </c>
      <c r="C279" s="374">
        <f>+'data''11'!B276</f>
        <v>734.07151999999996</v>
      </c>
      <c r="D279" s="268">
        <f t="shared" si="56"/>
        <v>0</v>
      </c>
      <c r="E279" s="269">
        <f t="shared" si="57"/>
        <v>0</v>
      </c>
      <c r="F279" s="270">
        <f t="shared" si="58"/>
        <v>0</v>
      </c>
      <c r="G279" s="271">
        <f t="shared" si="59"/>
        <v>1000</v>
      </c>
      <c r="H279" s="268">
        <f t="shared" si="60"/>
        <v>1000</v>
      </c>
      <c r="I279" s="272">
        <f t="shared" si="61"/>
        <v>6599.1918608999995</v>
      </c>
      <c r="J279" s="273">
        <f t="shared" si="62"/>
        <v>0</v>
      </c>
      <c r="K279" s="274">
        <f t="shared" si="63"/>
        <v>0</v>
      </c>
      <c r="L279" s="267">
        <f>'data''11'!C276</f>
        <v>7599.1918608999995</v>
      </c>
      <c r="M279" s="275">
        <f t="shared" si="64"/>
        <v>7095</v>
      </c>
      <c r="N279" s="276">
        <f>'data''11'!D276</f>
        <v>1000</v>
      </c>
      <c r="O279" s="277">
        <f>'data''11'!E276</f>
        <v>50</v>
      </c>
      <c r="P279" s="278">
        <f t="shared" si="65"/>
        <v>1050</v>
      </c>
      <c r="Q279" s="267">
        <f>IF('data''11'!G276&lt;data2011!Z279, 'data''11'!G276, 'data''11'!G276-data2011!Z279)</f>
        <v>7095</v>
      </c>
      <c r="R279" s="279"/>
      <c r="S279" s="279"/>
      <c r="T279" s="77" t="str">
        <f>+'data''11'!H276</f>
        <v>Y</v>
      </c>
      <c r="U279" s="187" t="str">
        <f>+'data''11'!I276</f>
        <v>Y</v>
      </c>
      <c r="V279" s="77"/>
      <c r="W279" s="78" t="str">
        <f t="shared" si="66"/>
        <v/>
      </c>
      <c r="X279" s="79" t="str">
        <f t="shared" si="67"/>
        <v/>
      </c>
      <c r="Y279" s="77">
        <f t="shared" si="68"/>
        <v>7095</v>
      </c>
      <c r="Z279" s="5">
        <v>0</v>
      </c>
      <c r="AA279" s="5">
        <v>0</v>
      </c>
      <c r="AC279" s="35" t="str">
        <f t="shared" si="69"/>
        <v/>
      </c>
    </row>
    <row r="280" spans="1:29">
      <c r="B280" s="266">
        <v>40816</v>
      </c>
      <c r="C280" s="374">
        <f>+'data''11'!B277</f>
        <v>724.99645999999996</v>
      </c>
      <c r="D280" s="268">
        <f t="shared" si="56"/>
        <v>0</v>
      </c>
      <c r="E280" s="269">
        <f t="shared" si="57"/>
        <v>0</v>
      </c>
      <c r="F280" s="270">
        <f t="shared" si="58"/>
        <v>0</v>
      </c>
      <c r="G280" s="271">
        <f t="shared" si="59"/>
        <v>1000</v>
      </c>
      <c r="H280" s="268">
        <f t="shared" si="60"/>
        <v>1000</v>
      </c>
      <c r="I280" s="272">
        <f t="shared" si="61"/>
        <v>6599.1920387801711</v>
      </c>
      <c r="J280" s="273">
        <f t="shared" si="62"/>
        <v>0</v>
      </c>
      <c r="K280" s="274">
        <f t="shared" si="63"/>
        <v>0</v>
      </c>
      <c r="L280" s="267">
        <f>'data''11'!C277</f>
        <v>7599.1920387801711</v>
      </c>
      <c r="M280" s="275">
        <f t="shared" si="64"/>
        <v>7095</v>
      </c>
      <c r="N280" s="276">
        <f>'data''11'!D277</f>
        <v>1000</v>
      </c>
      <c r="O280" s="277">
        <f>'data''11'!E277</f>
        <v>50</v>
      </c>
      <c r="P280" s="278">
        <f t="shared" si="65"/>
        <v>1050</v>
      </c>
      <c r="Q280" s="267">
        <f>IF('data''11'!G277&lt;data2011!Z280, 'data''11'!G277, 'data''11'!G277-data2011!Z280)</f>
        <v>7095</v>
      </c>
      <c r="R280" s="279"/>
      <c r="S280" s="279"/>
      <c r="T280" s="77" t="str">
        <f>+'data''11'!H277</f>
        <v>Y</v>
      </c>
      <c r="U280" s="187" t="str">
        <f>+'data''11'!I277</f>
        <v>Y</v>
      </c>
      <c r="V280" s="77"/>
      <c r="W280" s="78" t="str">
        <f t="shared" si="66"/>
        <v/>
      </c>
      <c r="X280" s="79" t="str">
        <f t="shared" si="67"/>
        <v/>
      </c>
      <c r="Y280" s="77">
        <f t="shared" si="68"/>
        <v>7095</v>
      </c>
      <c r="Z280" s="5">
        <v>0</v>
      </c>
      <c r="AA280" s="5">
        <v>0</v>
      </c>
      <c r="AC280" s="35" t="str">
        <f t="shared" si="69"/>
        <v/>
      </c>
    </row>
    <row r="281" spans="1:29" s="85" customFormat="1">
      <c r="A281" s="280"/>
      <c r="B281" s="266">
        <v>40817</v>
      </c>
      <c r="C281" s="374">
        <f>+'data''11'!B278</f>
        <v>724.99645999999996</v>
      </c>
      <c r="D281" s="268">
        <f t="shared" si="56"/>
        <v>0</v>
      </c>
      <c r="E281" s="269">
        <f t="shared" si="57"/>
        <v>0</v>
      </c>
      <c r="F281" s="270">
        <f t="shared" si="58"/>
        <v>0</v>
      </c>
      <c r="G281" s="271">
        <f t="shared" si="59"/>
        <v>1700</v>
      </c>
      <c r="H281" s="268">
        <f t="shared" si="60"/>
        <v>1700</v>
      </c>
      <c r="I281" s="272">
        <f t="shared" si="61"/>
        <v>5908.1338751602852</v>
      </c>
      <c r="J281" s="273">
        <f t="shared" si="62"/>
        <v>0</v>
      </c>
      <c r="K281" s="274">
        <f t="shared" si="63"/>
        <v>0</v>
      </c>
      <c r="L281" s="267">
        <f>'data''11'!C278</f>
        <v>7608.1338751602852</v>
      </c>
      <c r="M281" s="375">
        <f t="shared" si="64"/>
        <v>7095</v>
      </c>
      <c r="N281" s="276">
        <f>'data''11'!D278</f>
        <v>1700</v>
      </c>
      <c r="O281" s="277">
        <f>'data''11'!E278</f>
        <v>50</v>
      </c>
      <c r="P281" s="376">
        <f t="shared" si="65"/>
        <v>1750</v>
      </c>
      <c r="Q281" s="267">
        <f>IF('data''11'!G278&lt;data2011!Z281, 'data''11'!G278, 'data''11'!G278-data2011!Z281)</f>
        <v>7095</v>
      </c>
      <c r="R281" s="281"/>
      <c r="S281" s="281"/>
      <c r="T281" s="77" t="str">
        <f>+'data''11'!H278</f>
        <v>Y</v>
      </c>
      <c r="U281" s="187" t="str">
        <f>+'data''11'!I278</f>
        <v>Y</v>
      </c>
      <c r="V281" s="82"/>
      <c r="W281" s="78" t="str">
        <f t="shared" si="66"/>
        <v/>
      </c>
      <c r="X281" s="79" t="str">
        <f t="shared" si="67"/>
        <v/>
      </c>
      <c r="Y281" s="77">
        <f t="shared" si="68"/>
        <v>7095</v>
      </c>
      <c r="AA281" s="85">
        <v>0</v>
      </c>
      <c r="AC281" s="35" t="str">
        <f t="shared" si="69"/>
        <v/>
      </c>
    </row>
    <row r="282" spans="1:29">
      <c r="B282" s="266">
        <v>40818</v>
      </c>
      <c r="C282" s="374">
        <f>+'data''11'!B279</f>
        <v>724.99645999999996</v>
      </c>
      <c r="D282" s="268">
        <f t="shared" si="56"/>
        <v>0</v>
      </c>
      <c r="E282" s="269">
        <f t="shared" si="57"/>
        <v>0</v>
      </c>
      <c r="F282" s="270">
        <f t="shared" si="58"/>
        <v>0</v>
      </c>
      <c r="G282" s="271">
        <f t="shared" si="59"/>
        <v>1700</v>
      </c>
      <c r="H282" s="268">
        <f t="shared" si="60"/>
        <v>1700</v>
      </c>
      <c r="I282" s="272">
        <f t="shared" si="61"/>
        <v>5904.1586768133157</v>
      </c>
      <c r="J282" s="273">
        <f t="shared" si="62"/>
        <v>0</v>
      </c>
      <c r="K282" s="274">
        <f t="shared" si="63"/>
        <v>0</v>
      </c>
      <c r="L282" s="267">
        <f>'data''11'!C279</f>
        <v>7604.1586768133157</v>
      </c>
      <c r="M282" s="275">
        <f t="shared" si="64"/>
        <v>6719</v>
      </c>
      <c r="N282" s="276">
        <f>'data''11'!D279</f>
        <v>1700</v>
      </c>
      <c r="O282" s="277">
        <f>'data''11'!E279</f>
        <v>50</v>
      </c>
      <c r="P282" s="278">
        <f t="shared" si="65"/>
        <v>1750</v>
      </c>
      <c r="Q282" s="267">
        <f>IF('data''11'!G279&lt;data2011!Z282, 'data''11'!G279, 'data''11'!G279-data2011!Z282)</f>
        <v>6719</v>
      </c>
      <c r="R282" s="279"/>
      <c r="S282" s="279"/>
      <c r="T282" s="77" t="str">
        <f>+'data''11'!H279</f>
        <v>Y</v>
      </c>
      <c r="U282" s="187" t="str">
        <f>+'data''11'!I279</f>
        <v>Y</v>
      </c>
      <c r="V282" s="77"/>
      <c r="W282" s="78" t="str">
        <f t="shared" si="66"/>
        <v/>
      </c>
      <c r="X282" s="79" t="str">
        <f t="shared" si="67"/>
        <v/>
      </c>
      <c r="Y282" s="77">
        <f t="shared" si="68"/>
        <v>6719</v>
      </c>
      <c r="AA282" s="5">
        <v>0</v>
      </c>
      <c r="AC282" s="35" t="str">
        <f t="shared" si="69"/>
        <v/>
      </c>
    </row>
    <row r="283" spans="1:29">
      <c r="B283" s="266">
        <v>40819</v>
      </c>
      <c r="C283" s="374">
        <f>+'data''11'!B280</f>
        <v>724.99645999999996</v>
      </c>
      <c r="D283" s="268">
        <f t="shared" si="56"/>
        <v>0</v>
      </c>
      <c r="E283" s="269">
        <f t="shared" si="57"/>
        <v>0</v>
      </c>
      <c r="F283" s="270">
        <f t="shared" si="58"/>
        <v>0</v>
      </c>
      <c r="G283" s="271">
        <f t="shared" si="59"/>
        <v>1700</v>
      </c>
      <c r="H283" s="268">
        <f t="shared" si="60"/>
        <v>1700</v>
      </c>
      <c r="I283" s="272">
        <f t="shared" si="61"/>
        <v>5901.5757369701932</v>
      </c>
      <c r="J283" s="273">
        <f t="shared" si="62"/>
        <v>0</v>
      </c>
      <c r="K283" s="274">
        <f t="shared" si="63"/>
        <v>0</v>
      </c>
      <c r="L283" s="267">
        <f>'data''11'!C280</f>
        <v>7601.5757369701932</v>
      </c>
      <c r="M283" s="275">
        <f t="shared" si="64"/>
        <v>6253</v>
      </c>
      <c r="N283" s="276">
        <f>'data''11'!D280</f>
        <v>1700</v>
      </c>
      <c r="O283" s="277">
        <f>'data''11'!E280</f>
        <v>50</v>
      </c>
      <c r="P283" s="278">
        <f t="shared" si="65"/>
        <v>1750</v>
      </c>
      <c r="Q283" s="267">
        <f>IF('data''11'!G280&lt;data2011!Z283, 'data''11'!G280, 'data''11'!G280-data2011!Z283)</f>
        <v>6253</v>
      </c>
      <c r="R283" s="279"/>
      <c r="S283" s="279"/>
      <c r="T283" s="77" t="str">
        <f>+'data''11'!H280</f>
        <v>Y</v>
      </c>
      <c r="U283" s="187" t="str">
        <f>+'data''11'!I280</f>
        <v>Y</v>
      </c>
      <c r="V283" s="77"/>
      <c r="W283" s="78" t="str">
        <f t="shared" si="66"/>
        <v/>
      </c>
      <c r="X283" s="79" t="str">
        <f t="shared" si="67"/>
        <v/>
      </c>
      <c r="Y283" s="77">
        <f t="shared" si="68"/>
        <v>6253</v>
      </c>
      <c r="AA283" s="5">
        <v>0</v>
      </c>
      <c r="AC283" s="35" t="str">
        <f t="shared" si="69"/>
        <v/>
      </c>
    </row>
    <row r="284" spans="1:29">
      <c r="B284" s="266">
        <v>40820</v>
      </c>
      <c r="C284" s="374">
        <f>+'data''11'!B281</f>
        <v>746.17160000000001</v>
      </c>
      <c r="D284" s="268">
        <f t="shared" si="56"/>
        <v>0</v>
      </c>
      <c r="E284" s="269">
        <f t="shared" si="57"/>
        <v>0</v>
      </c>
      <c r="F284" s="270">
        <f t="shared" si="58"/>
        <v>0</v>
      </c>
      <c r="G284" s="271">
        <f t="shared" si="59"/>
        <v>1700</v>
      </c>
      <c r="H284" s="268">
        <f t="shared" si="60"/>
        <v>1700</v>
      </c>
      <c r="I284" s="272">
        <f t="shared" si="61"/>
        <v>5912.5406510666808</v>
      </c>
      <c r="J284" s="273">
        <f t="shared" si="62"/>
        <v>0</v>
      </c>
      <c r="K284" s="274">
        <f t="shared" si="63"/>
        <v>0</v>
      </c>
      <c r="L284" s="267">
        <f>'data''11'!C281</f>
        <v>7612.5406510666808</v>
      </c>
      <c r="M284" s="275">
        <f t="shared" si="64"/>
        <v>6691</v>
      </c>
      <c r="N284" s="276">
        <f>'data''11'!D281</f>
        <v>1700</v>
      </c>
      <c r="O284" s="277">
        <f>'data''11'!E281</f>
        <v>50</v>
      </c>
      <c r="P284" s="278">
        <f t="shared" si="65"/>
        <v>1750</v>
      </c>
      <c r="Q284" s="267">
        <f>IF('data''11'!G281&lt;data2011!Z284, 'data''11'!G281, 'data''11'!G281-data2011!Z284)</f>
        <v>6691</v>
      </c>
      <c r="R284" s="279"/>
      <c r="S284" s="279"/>
      <c r="T284" s="77" t="str">
        <f>+'data''11'!H281</f>
        <v>Y</v>
      </c>
      <c r="U284" s="187" t="str">
        <f>+'data''11'!I281</f>
        <v>Y</v>
      </c>
      <c r="V284" s="77"/>
      <c r="W284" s="78" t="str">
        <f t="shared" si="66"/>
        <v/>
      </c>
      <c r="X284" s="79" t="str">
        <f t="shared" si="67"/>
        <v/>
      </c>
      <c r="Y284" s="77">
        <f t="shared" si="68"/>
        <v>6691</v>
      </c>
      <c r="AA284" s="5">
        <v>0</v>
      </c>
      <c r="AC284" s="35" t="str">
        <f t="shared" si="69"/>
        <v/>
      </c>
    </row>
    <row r="285" spans="1:29">
      <c r="B285" s="266">
        <v>40821</v>
      </c>
      <c r="C285" s="374">
        <f>+'data''11'!B282</f>
        <v>745.16326000000004</v>
      </c>
      <c r="D285" s="268">
        <f t="shared" si="56"/>
        <v>0</v>
      </c>
      <c r="E285" s="269">
        <f t="shared" si="57"/>
        <v>0</v>
      </c>
      <c r="F285" s="270">
        <f t="shared" si="58"/>
        <v>0</v>
      </c>
      <c r="G285" s="271">
        <f t="shared" si="59"/>
        <v>1700</v>
      </c>
      <c r="H285" s="268">
        <f t="shared" si="60"/>
        <v>1700</v>
      </c>
      <c r="I285" s="272">
        <f t="shared" si="61"/>
        <v>5913.3351625526466</v>
      </c>
      <c r="J285" s="273">
        <f t="shared" si="62"/>
        <v>0</v>
      </c>
      <c r="K285" s="274">
        <f t="shared" si="63"/>
        <v>0</v>
      </c>
      <c r="L285" s="267">
        <f>'data''11'!C282</f>
        <v>7613.3351625526466</v>
      </c>
      <c r="M285" s="275">
        <f t="shared" si="64"/>
        <v>6691</v>
      </c>
      <c r="N285" s="276">
        <f>'data''11'!D282</f>
        <v>1700</v>
      </c>
      <c r="O285" s="277">
        <f>'data''11'!E282</f>
        <v>50</v>
      </c>
      <c r="P285" s="278">
        <f t="shared" si="65"/>
        <v>1750</v>
      </c>
      <c r="Q285" s="267">
        <f>IF('data''11'!G282&lt;data2011!Z285, 'data''11'!G282, 'data''11'!G282-data2011!Z285)</f>
        <v>6691</v>
      </c>
      <c r="R285" s="279"/>
      <c r="S285" s="279"/>
      <c r="T285" s="77" t="str">
        <f>+'data''11'!H282</f>
        <v>Y</v>
      </c>
      <c r="U285" s="187" t="str">
        <f>+'data''11'!I282</f>
        <v>Y</v>
      </c>
      <c r="V285" s="77"/>
      <c r="W285" s="78" t="str">
        <f t="shared" si="66"/>
        <v/>
      </c>
      <c r="X285" s="79" t="str">
        <f t="shared" si="67"/>
        <v/>
      </c>
      <c r="Y285" s="77">
        <f t="shared" si="68"/>
        <v>6691</v>
      </c>
      <c r="AA285" s="5">
        <v>0</v>
      </c>
      <c r="AC285" s="35" t="str">
        <f t="shared" si="69"/>
        <v/>
      </c>
    </row>
    <row r="286" spans="1:29">
      <c r="B286" s="266">
        <v>40822</v>
      </c>
      <c r="C286" s="374">
        <f>+'data''11'!B283</f>
        <v>739.11321999999996</v>
      </c>
      <c r="D286" s="268">
        <f t="shared" si="56"/>
        <v>0</v>
      </c>
      <c r="E286" s="269">
        <f t="shared" si="57"/>
        <v>0</v>
      </c>
      <c r="F286" s="270">
        <f t="shared" si="58"/>
        <v>0</v>
      </c>
      <c r="G286" s="271">
        <f t="shared" si="59"/>
        <v>1700</v>
      </c>
      <c r="H286" s="268">
        <f t="shared" si="60"/>
        <v>1700</v>
      </c>
      <c r="I286" s="272">
        <f t="shared" si="61"/>
        <v>5907.4270387384513</v>
      </c>
      <c r="J286" s="273">
        <f t="shared" si="62"/>
        <v>0</v>
      </c>
      <c r="K286" s="274">
        <f t="shared" si="63"/>
        <v>0</v>
      </c>
      <c r="L286" s="267">
        <f>'data''11'!C283</f>
        <v>7607.4270387384513</v>
      </c>
      <c r="M286" s="275">
        <f t="shared" si="64"/>
        <v>6691</v>
      </c>
      <c r="N286" s="276">
        <f>'data''11'!D283</f>
        <v>1700</v>
      </c>
      <c r="O286" s="277">
        <f>'data''11'!E283</f>
        <v>50</v>
      </c>
      <c r="P286" s="278">
        <f t="shared" si="65"/>
        <v>1750</v>
      </c>
      <c r="Q286" s="267">
        <f>IF('data''11'!G283&lt;data2011!Z286, 'data''11'!G283, 'data''11'!G283-data2011!Z286)</f>
        <v>6691</v>
      </c>
      <c r="R286" s="279"/>
      <c r="S286" s="279"/>
      <c r="T286" s="77" t="str">
        <f>+'data''11'!H283</f>
        <v>Y</v>
      </c>
      <c r="U286" s="187" t="str">
        <f>+'data''11'!I283</f>
        <v>Y</v>
      </c>
      <c r="V286" s="77"/>
      <c r="W286" s="78" t="str">
        <f t="shared" si="66"/>
        <v/>
      </c>
      <c r="X286" s="79" t="str">
        <f t="shared" si="67"/>
        <v/>
      </c>
      <c r="Y286" s="77">
        <f t="shared" si="68"/>
        <v>6691</v>
      </c>
      <c r="AA286" s="5">
        <v>0</v>
      </c>
      <c r="AC286" s="35" t="str">
        <f t="shared" si="69"/>
        <v/>
      </c>
    </row>
    <row r="287" spans="1:29">
      <c r="B287" s="266">
        <v>40823</v>
      </c>
      <c r="C287" s="374">
        <f>+'data''11'!B284</f>
        <v>745.16326000000004</v>
      </c>
      <c r="D287" s="268">
        <f t="shared" si="56"/>
        <v>0</v>
      </c>
      <c r="E287" s="269">
        <f t="shared" si="57"/>
        <v>0</v>
      </c>
      <c r="F287" s="270">
        <f t="shared" si="58"/>
        <v>0</v>
      </c>
      <c r="G287" s="271">
        <f t="shared" si="59"/>
        <v>1700</v>
      </c>
      <c r="H287" s="268">
        <f t="shared" si="60"/>
        <v>1700</v>
      </c>
      <c r="I287" s="272">
        <f t="shared" si="61"/>
        <v>5906.6081356606201</v>
      </c>
      <c r="J287" s="273">
        <f t="shared" si="62"/>
        <v>0</v>
      </c>
      <c r="K287" s="274">
        <f t="shared" si="63"/>
        <v>0</v>
      </c>
      <c r="L287" s="267">
        <f>'data''11'!C284</f>
        <v>7606.6081356606201</v>
      </c>
      <c r="M287" s="275">
        <f t="shared" si="64"/>
        <v>5590</v>
      </c>
      <c r="N287" s="276">
        <f>'data''11'!D284</f>
        <v>1700</v>
      </c>
      <c r="O287" s="277">
        <f>'data''11'!E284</f>
        <v>50</v>
      </c>
      <c r="P287" s="278">
        <f t="shared" si="65"/>
        <v>1750</v>
      </c>
      <c r="Q287" s="267">
        <f>IF('data''11'!G284&lt;data2011!Z287, 'data''11'!G284, 'data''11'!G284-data2011!Z287)</f>
        <v>5590</v>
      </c>
      <c r="R287" s="279"/>
      <c r="S287" s="279"/>
      <c r="T287" s="77" t="str">
        <f>+'data''11'!H284</f>
        <v>Y</v>
      </c>
      <c r="U287" s="187" t="str">
        <f>+'data''11'!I284</f>
        <v>Y</v>
      </c>
      <c r="V287" s="77"/>
      <c r="W287" s="78" t="str">
        <f t="shared" si="66"/>
        <v/>
      </c>
      <c r="X287" s="79" t="str">
        <f t="shared" si="67"/>
        <v/>
      </c>
      <c r="Y287" s="77">
        <f t="shared" si="68"/>
        <v>5590</v>
      </c>
      <c r="AA287" s="5">
        <v>0</v>
      </c>
      <c r="AC287" s="35" t="str">
        <f t="shared" si="69"/>
        <v/>
      </c>
    </row>
    <row r="288" spans="1:29">
      <c r="B288" s="266">
        <v>40824</v>
      </c>
      <c r="C288" s="374">
        <f>+'data''11'!B285</f>
        <v>745.16326000000004</v>
      </c>
      <c r="D288" s="268">
        <f t="shared" si="56"/>
        <v>0</v>
      </c>
      <c r="E288" s="269">
        <f t="shared" si="57"/>
        <v>0</v>
      </c>
      <c r="F288" s="270">
        <f t="shared" si="58"/>
        <v>0</v>
      </c>
      <c r="G288" s="271">
        <f t="shared" si="59"/>
        <v>1700</v>
      </c>
      <c r="H288" s="268">
        <f t="shared" si="60"/>
        <v>1700</v>
      </c>
      <c r="I288" s="272">
        <f t="shared" si="61"/>
        <v>5536.9439900164498</v>
      </c>
      <c r="J288" s="273">
        <f t="shared" si="62"/>
        <v>0</v>
      </c>
      <c r="K288" s="274">
        <f t="shared" si="63"/>
        <v>0</v>
      </c>
      <c r="L288" s="267">
        <f>'data''11'!C285</f>
        <v>7236.9439900164498</v>
      </c>
      <c r="M288" s="275">
        <f t="shared" si="64"/>
        <v>5208</v>
      </c>
      <c r="N288" s="276">
        <f>'data''11'!D285</f>
        <v>1700</v>
      </c>
      <c r="O288" s="277">
        <f>'data''11'!E285</f>
        <v>50</v>
      </c>
      <c r="P288" s="278">
        <f t="shared" si="65"/>
        <v>1750</v>
      </c>
      <c r="Q288" s="267">
        <f>IF('data''11'!G285&lt;data2011!Z288, 'data''11'!G285, 'data''11'!G285-data2011!Z288)</f>
        <v>5208</v>
      </c>
      <c r="R288" s="279"/>
      <c r="S288" s="279"/>
      <c r="T288" s="77" t="str">
        <f>+'data''11'!H285</f>
        <v>Y</v>
      </c>
      <c r="U288" s="187" t="str">
        <f>+'data''11'!I285</f>
        <v>Y</v>
      </c>
      <c r="V288" s="77"/>
      <c r="W288" s="78" t="str">
        <f t="shared" si="66"/>
        <v/>
      </c>
      <c r="X288" s="79" t="str">
        <f t="shared" si="67"/>
        <v/>
      </c>
      <c r="Y288" s="77">
        <f t="shared" si="68"/>
        <v>5208</v>
      </c>
      <c r="AA288" s="5">
        <v>0</v>
      </c>
      <c r="AC288" s="35" t="str">
        <f t="shared" si="69"/>
        <v/>
      </c>
    </row>
    <row r="289" spans="2:29">
      <c r="B289" s="266">
        <v>40825</v>
      </c>
      <c r="C289" s="374">
        <f>+'data''11'!B286</f>
        <v>745.16326000000004</v>
      </c>
      <c r="D289" s="268">
        <f t="shared" si="56"/>
        <v>0</v>
      </c>
      <c r="E289" s="269">
        <f t="shared" si="57"/>
        <v>0</v>
      </c>
      <c r="F289" s="270">
        <f t="shared" si="58"/>
        <v>0</v>
      </c>
      <c r="G289" s="271">
        <f t="shared" si="59"/>
        <v>1700</v>
      </c>
      <c r="H289" s="268">
        <f t="shared" si="60"/>
        <v>1700</v>
      </c>
      <c r="I289" s="272">
        <f t="shared" si="61"/>
        <v>4500.0361004480656</v>
      </c>
      <c r="J289" s="273">
        <f t="shared" si="62"/>
        <v>0</v>
      </c>
      <c r="K289" s="274">
        <f t="shared" si="63"/>
        <v>0</v>
      </c>
      <c r="L289" s="267">
        <f>'data''11'!C286</f>
        <v>6200.0361004480656</v>
      </c>
      <c r="M289" s="275">
        <f t="shared" si="64"/>
        <v>6725</v>
      </c>
      <c r="N289" s="276">
        <f>'data''11'!D286</f>
        <v>1700</v>
      </c>
      <c r="O289" s="277">
        <f>'data''11'!E286</f>
        <v>50</v>
      </c>
      <c r="P289" s="278">
        <f t="shared" si="65"/>
        <v>1750</v>
      </c>
      <c r="Q289" s="267">
        <f>IF('data''11'!G286&lt;data2011!Z289, 'data''11'!G286, 'data''11'!G286-data2011!Z289)</f>
        <v>6725</v>
      </c>
      <c r="R289" s="279"/>
      <c r="S289" s="279"/>
      <c r="T289" s="77" t="str">
        <f>+'data''11'!H286</f>
        <v>Y</v>
      </c>
      <c r="U289" s="187" t="str">
        <f>+'data''11'!I286</f>
        <v>Y</v>
      </c>
      <c r="V289" s="77"/>
      <c r="W289" s="78" t="str">
        <f t="shared" si="66"/>
        <v/>
      </c>
      <c r="X289" s="79" t="str">
        <f t="shared" si="67"/>
        <v/>
      </c>
      <c r="Y289" s="77">
        <f t="shared" si="68"/>
        <v>6725</v>
      </c>
      <c r="AA289" s="5">
        <v>0</v>
      </c>
      <c r="AC289" s="35" t="str">
        <f t="shared" si="69"/>
        <v/>
      </c>
    </row>
    <row r="290" spans="2:29">
      <c r="B290" s="266">
        <v>40826</v>
      </c>
      <c r="C290" s="374">
        <f>+'data''11'!B287</f>
        <v>729.53399000000002</v>
      </c>
      <c r="D290" s="268">
        <f t="shared" si="56"/>
        <v>0</v>
      </c>
      <c r="E290" s="269">
        <f t="shared" si="57"/>
        <v>0</v>
      </c>
      <c r="F290" s="270">
        <f t="shared" si="58"/>
        <v>0</v>
      </c>
      <c r="G290" s="271">
        <f t="shared" si="59"/>
        <v>1700</v>
      </c>
      <c r="H290" s="268">
        <f t="shared" si="60"/>
        <v>1700</v>
      </c>
      <c r="I290" s="272">
        <f t="shared" si="61"/>
        <v>3686.1214414293781</v>
      </c>
      <c r="J290" s="273">
        <f t="shared" si="62"/>
        <v>0</v>
      </c>
      <c r="K290" s="274">
        <f t="shared" si="63"/>
        <v>0</v>
      </c>
      <c r="L290" s="267">
        <f>'data''11'!C287</f>
        <v>5386.1214414293781</v>
      </c>
      <c r="M290" s="275">
        <f t="shared" si="64"/>
        <v>6662</v>
      </c>
      <c r="N290" s="276">
        <f>'data''11'!D287</f>
        <v>1700</v>
      </c>
      <c r="O290" s="277">
        <f>'data''11'!E287</f>
        <v>50</v>
      </c>
      <c r="P290" s="278">
        <f t="shared" si="65"/>
        <v>1750</v>
      </c>
      <c r="Q290" s="267">
        <f>IF('data''11'!G287&lt;data2011!Z290, 'data''11'!G287, 'data''11'!G287-data2011!Z290)</f>
        <v>6662</v>
      </c>
      <c r="R290" s="279"/>
      <c r="S290" s="279"/>
      <c r="T290" s="77" t="str">
        <f>+'data''11'!H287</f>
        <v>Y</v>
      </c>
      <c r="U290" s="187" t="str">
        <f>+'data''11'!I287</f>
        <v>Y</v>
      </c>
      <c r="V290" s="77"/>
      <c r="W290" s="78" t="str">
        <f t="shared" si="66"/>
        <v/>
      </c>
      <c r="X290" s="79" t="str">
        <f t="shared" si="67"/>
        <v/>
      </c>
      <c r="Y290" s="77">
        <f t="shared" si="68"/>
        <v>6662</v>
      </c>
      <c r="AA290" s="5">
        <v>0</v>
      </c>
      <c r="AC290" s="35" t="str">
        <f t="shared" si="69"/>
        <v/>
      </c>
    </row>
    <row r="291" spans="2:29">
      <c r="B291" s="266">
        <v>40827</v>
      </c>
      <c r="C291" s="374">
        <f>+'data''11'!B288</f>
        <v>701.80464000000006</v>
      </c>
      <c r="D291" s="268">
        <f t="shared" si="56"/>
        <v>0</v>
      </c>
      <c r="E291" s="269">
        <f t="shared" si="57"/>
        <v>0</v>
      </c>
      <c r="F291" s="270">
        <f t="shared" si="58"/>
        <v>0</v>
      </c>
      <c r="G291" s="271">
        <f t="shared" si="59"/>
        <v>1700</v>
      </c>
      <c r="H291" s="268">
        <f t="shared" si="60"/>
        <v>1700</v>
      </c>
      <c r="I291" s="272">
        <f t="shared" si="61"/>
        <v>2355.0861570900897</v>
      </c>
      <c r="J291" s="273">
        <f t="shared" si="62"/>
        <v>0</v>
      </c>
      <c r="K291" s="274">
        <f t="shared" si="63"/>
        <v>0</v>
      </c>
      <c r="L291" s="267">
        <f>'data''11'!C288</f>
        <v>4055.0861570900897</v>
      </c>
      <c r="M291" s="275">
        <f t="shared" si="64"/>
        <v>6662</v>
      </c>
      <c r="N291" s="276">
        <f>'data''11'!D288</f>
        <v>1700</v>
      </c>
      <c r="O291" s="277">
        <f>'data''11'!E288</f>
        <v>50</v>
      </c>
      <c r="P291" s="278">
        <f t="shared" si="65"/>
        <v>1750</v>
      </c>
      <c r="Q291" s="267">
        <f>IF('data''11'!G288&lt;data2011!Z291, 'data''11'!G288, 'data''11'!G288-data2011!Z291)</f>
        <v>6662</v>
      </c>
      <c r="R291" s="279"/>
      <c r="S291" s="279"/>
      <c r="T291" s="77" t="str">
        <f>+'data''11'!H288</f>
        <v>Y</v>
      </c>
      <c r="U291" s="187" t="str">
        <f>+'data''11'!I288</f>
        <v>Y</v>
      </c>
      <c r="V291" s="77"/>
      <c r="W291" s="78" t="str">
        <f t="shared" si="66"/>
        <v/>
      </c>
      <c r="X291" s="79" t="str">
        <f t="shared" si="67"/>
        <v/>
      </c>
      <c r="Y291" s="77">
        <f t="shared" si="68"/>
        <v>6662</v>
      </c>
      <c r="AA291" s="5">
        <v>0</v>
      </c>
      <c r="AC291" s="35" t="str">
        <f t="shared" si="69"/>
        <v/>
      </c>
    </row>
    <row r="292" spans="2:29">
      <c r="B292" s="266">
        <v>40828</v>
      </c>
      <c r="C292" s="374">
        <f>+'data''11'!B289</f>
        <v>685.16702999999995</v>
      </c>
      <c r="D292" s="268">
        <f t="shared" si="56"/>
        <v>0</v>
      </c>
      <c r="E292" s="269">
        <f t="shared" si="57"/>
        <v>0</v>
      </c>
      <c r="F292" s="270">
        <f t="shared" si="58"/>
        <v>0</v>
      </c>
      <c r="G292" s="271">
        <f t="shared" si="59"/>
        <v>1700</v>
      </c>
      <c r="H292" s="268">
        <f t="shared" si="60"/>
        <v>1700</v>
      </c>
      <c r="I292" s="272">
        <f t="shared" si="61"/>
        <v>1683.8038437260993</v>
      </c>
      <c r="J292" s="273">
        <f t="shared" si="62"/>
        <v>0</v>
      </c>
      <c r="K292" s="274">
        <f t="shared" si="63"/>
        <v>0</v>
      </c>
      <c r="L292" s="267">
        <f>'data''11'!C289</f>
        <v>3383.8038437260993</v>
      </c>
      <c r="M292" s="275">
        <f t="shared" si="64"/>
        <v>6663</v>
      </c>
      <c r="N292" s="276">
        <f>'data''11'!D289</f>
        <v>1700</v>
      </c>
      <c r="O292" s="277">
        <f>'data''11'!E289</f>
        <v>50</v>
      </c>
      <c r="P292" s="278">
        <f t="shared" si="65"/>
        <v>1750</v>
      </c>
      <c r="Q292" s="267">
        <f>IF('data''11'!G289&lt;data2011!Z292, 'data''11'!G289, 'data''11'!G289-data2011!Z292)</f>
        <v>6663</v>
      </c>
      <c r="R292" s="279"/>
      <c r="S292" s="279"/>
      <c r="T292" s="77" t="str">
        <f>+'data''11'!H289</f>
        <v>Y</v>
      </c>
      <c r="U292" s="187" t="str">
        <f>+'data''11'!I289</f>
        <v>Y</v>
      </c>
      <c r="V292" s="77"/>
      <c r="W292" s="78" t="str">
        <f t="shared" si="66"/>
        <v/>
      </c>
      <c r="X292" s="79" t="str">
        <f t="shared" si="67"/>
        <v/>
      </c>
      <c r="Y292" s="77">
        <f t="shared" si="68"/>
        <v>6663</v>
      </c>
      <c r="AA292" s="5">
        <v>0</v>
      </c>
      <c r="AC292" s="35" t="str">
        <f t="shared" si="69"/>
        <v/>
      </c>
    </row>
    <row r="293" spans="2:29">
      <c r="B293" s="266">
        <v>40829</v>
      </c>
      <c r="C293" s="374">
        <f>+'data''11'!B290</f>
        <v>698.77962000000002</v>
      </c>
      <c r="D293" s="268">
        <f t="shared" si="56"/>
        <v>0</v>
      </c>
      <c r="E293" s="269">
        <f t="shared" si="57"/>
        <v>0</v>
      </c>
      <c r="F293" s="270">
        <f t="shared" si="58"/>
        <v>0</v>
      </c>
      <c r="G293" s="271">
        <f t="shared" si="59"/>
        <v>1700</v>
      </c>
      <c r="H293" s="268">
        <f t="shared" si="60"/>
        <v>1700</v>
      </c>
      <c r="I293" s="272">
        <f t="shared" si="61"/>
        <v>1188.5134133269844</v>
      </c>
      <c r="J293" s="273">
        <f t="shared" si="62"/>
        <v>0</v>
      </c>
      <c r="K293" s="274">
        <f t="shared" si="63"/>
        <v>0</v>
      </c>
      <c r="L293" s="267">
        <f>'data''11'!C290</f>
        <v>2888.5134133269844</v>
      </c>
      <c r="M293" s="275">
        <f t="shared" si="64"/>
        <v>6594</v>
      </c>
      <c r="N293" s="276">
        <f>'data''11'!D290</f>
        <v>1700</v>
      </c>
      <c r="O293" s="277">
        <f>'data''11'!E290</f>
        <v>50</v>
      </c>
      <c r="P293" s="278">
        <f t="shared" si="65"/>
        <v>1750</v>
      </c>
      <c r="Q293" s="267">
        <f>IF('data''11'!G290&lt;data2011!Z293, 'data''11'!G290, 'data''11'!G290-data2011!Z293)</f>
        <v>6594</v>
      </c>
      <c r="R293" s="279"/>
      <c r="S293" s="279"/>
      <c r="T293" s="77" t="str">
        <f>+'data''11'!H290</f>
        <v>Y</v>
      </c>
      <c r="U293" s="187" t="str">
        <f>+'data''11'!I290</f>
        <v>Y</v>
      </c>
      <c r="V293" s="77"/>
      <c r="W293" s="78" t="str">
        <f t="shared" si="66"/>
        <v/>
      </c>
      <c r="X293" s="79" t="str">
        <f t="shared" si="67"/>
        <v/>
      </c>
      <c r="Y293" s="77">
        <f t="shared" si="68"/>
        <v>6594</v>
      </c>
      <c r="AA293" s="5">
        <v>0</v>
      </c>
      <c r="AC293" s="35" t="str">
        <f t="shared" si="69"/>
        <v/>
      </c>
    </row>
    <row r="294" spans="2:29">
      <c r="B294" s="266">
        <v>40830</v>
      </c>
      <c r="C294" s="374">
        <f>+'data''11'!B291</f>
        <v>723.48395000000005</v>
      </c>
      <c r="D294" s="268">
        <f t="shared" si="56"/>
        <v>0</v>
      </c>
      <c r="E294" s="269">
        <f t="shared" si="57"/>
        <v>0</v>
      </c>
      <c r="F294" s="270">
        <f t="shared" si="58"/>
        <v>0</v>
      </c>
      <c r="G294" s="271">
        <f t="shared" si="59"/>
        <v>1700</v>
      </c>
      <c r="H294" s="268">
        <f t="shared" si="60"/>
        <v>1700</v>
      </c>
      <c r="I294" s="272">
        <f t="shared" si="61"/>
        <v>826.12567844359273</v>
      </c>
      <c r="J294" s="273">
        <f t="shared" si="62"/>
        <v>0</v>
      </c>
      <c r="K294" s="274">
        <f t="shared" si="63"/>
        <v>0</v>
      </c>
      <c r="L294" s="267">
        <f>'data''11'!C291</f>
        <v>2526.1256784435927</v>
      </c>
      <c r="M294" s="275">
        <f t="shared" si="64"/>
        <v>6710</v>
      </c>
      <c r="N294" s="276">
        <f>'data''11'!D291</f>
        <v>1700</v>
      </c>
      <c r="O294" s="277">
        <f>'data''11'!E291</f>
        <v>50</v>
      </c>
      <c r="P294" s="278">
        <f t="shared" si="65"/>
        <v>1750</v>
      </c>
      <c r="Q294" s="267">
        <f>IF('data''11'!G291&lt;data2011!Z294, 'data''11'!G291, 'data''11'!G291-data2011!Z294)</f>
        <v>6710</v>
      </c>
      <c r="R294" s="279"/>
      <c r="S294" s="279"/>
      <c r="T294" s="77" t="str">
        <f>+'data''11'!H291</f>
        <v>Y</v>
      </c>
      <c r="U294" s="187" t="str">
        <f>+'data''11'!I291</f>
        <v>Y</v>
      </c>
      <c r="V294" s="77"/>
      <c r="W294" s="78" t="str">
        <f t="shared" si="66"/>
        <v/>
      </c>
      <c r="X294" s="79" t="str">
        <f t="shared" si="67"/>
        <v/>
      </c>
      <c r="Y294" s="77">
        <f t="shared" si="68"/>
        <v>6710</v>
      </c>
      <c r="AA294" s="5">
        <v>0</v>
      </c>
      <c r="AC294" s="35" t="str">
        <f t="shared" si="69"/>
        <v/>
      </c>
    </row>
    <row r="295" spans="2:29">
      <c r="B295" s="266">
        <v>40831</v>
      </c>
      <c r="C295" s="374">
        <f>+'data''11'!B292</f>
        <v>735.07986000000005</v>
      </c>
      <c r="D295" s="268">
        <f t="shared" si="56"/>
        <v>0</v>
      </c>
      <c r="E295" s="269">
        <f t="shared" si="57"/>
        <v>0</v>
      </c>
      <c r="F295" s="270">
        <f t="shared" si="58"/>
        <v>719.85087036650475</v>
      </c>
      <c r="G295" s="271">
        <f t="shared" si="59"/>
        <v>1700</v>
      </c>
      <c r="H295" s="268">
        <f t="shared" si="60"/>
        <v>2419.8508703665048</v>
      </c>
      <c r="I295" s="272">
        <f t="shared" si="61"/>
        <v>0</v>
      </c>
      <c r="J295" s="273">
        <f t="shared" si="62"/>
        <v>0</v>
      </c>
      <c r="K295" s="274">
        <f t="shared" si="63"/>
        <v>0</v>
      </c>
      <c r="L295" s="267">
        <f>'data''11'!C292</f>
        <v>2419.8508703665048</v>
      </c>
      <c r="M295" s="275">
        <f t="shared" si="64"/>
        <v>6757</v>
      </c>
      <c r="N295" s="276">
        <f>'data''11'!D292</f>
        <v>1700</v>
      </c>
      <c r="O295" s="277">
        <f>'data''11'!E292</f>
        <v>50</v>
      </c>
      <c r="P295" s="278">
        <f t="shared" si="65"/>
        <v>1750</v>
      </c>
      <c r="Q295" s="267">
        <f>IF('data''11'!G292&lt;data2011!Z295, 'data''11'!G292, 'data''11'!G292-data2011!Z295)</f>
        <v>6757</v>
      </c>
      <c r="R295" s="279"/>
      <c r="S295" s="279"/>
      <c r="T295" s="77" t="str">
        <f>+'data''11'!H292</f>
        <v>Y</v>
      </c>
      <c r="U295" s="187" t="str">
        <f>+'data''11'!I292</f>
        <v>N</v>
      </c>
      <c r="V295" s="77"/>
      <c r="W295" s="78" t="str">
        <f t="shared" si="66"/>
        <v/>
      </c>
      <c r="X295" s="79" t="str">
        <f t="shared" si="67"/>
        <v/>
      </c>
      <c r="Y295" s="77">
        <f t="shared" si="68"/>
        <v>6757</v>
      </c>
      <c r="AA295" s="5">
        <v>0</v>
      </c>
      <c r="AC295" s="35" t="str">
        <f t="shared" si="69"/>
        <v/>
      </c>
    </row>
    <row r="296" spans="2:29">
      <c r="B296" s="266">
        <v>40832</v>
      </c>
      <c r="C296" s="374">
        <f>+'data''11'!B293</f>
        <v>743.65075000000002</v>
      </c>
      <c r="D296" s="268">
        <f t="shared" si="56"/>
        <v>0</v>
      </c>
      <c r="E296" s="269">
        <f t="shared" si="57"/>
        <v>0</v>
      </c>
      <c r="F296" s="270">
        <f t="shared" si="58"/>
        <v>711.37974910985349</v>
      </c>
      <c r="G296" s="271">
        <f t="shared" si="59"/>
        <v>1700</v>
      </c>
      <c r="H296" s="268">
        <f t="shared" si="60"/>
        <v>2411.3797491098535</v>
      </c>
      <c r="I296" s="272">
        <f t="shared" si="61"/>
        <v>0</v>
      </c>
      <c r="J296" s="273">
        <f t="shared" si="62"/>
        <v>0</v>
      </c>
      <c r="K296" s="274">
        <f t="shared" si="63"/>
        <v>0</v>
      </c>
      <c r="L296" s="267">
        <f>'data''11'!C293</f>
        <v>2411.3797491098535</v>
      </c>
      <c r="M296" s="275">
        <f t="shared" si="64"/>
        <v>7038</v>
      </c>
      <c r="N296" s="276">
        <f>'data''11'!D293</f>
        <v>1700</v>
      </c>
      <c r="O296" s="277">
        <f>'data''11'!E293</f>
        <v>50</v>
      </c>
      <c r="P296" s="278">
        <f t="shared" si="65"/>
        <v>1750</v>
      </c>
      <c r="Q296" s="267">
        <f>IF('data''11'!G293&lt;data2011!Z296, 'data''11'!G293, 'data''11'!G293-data2011!Z296)</f>
        <v>7038</v>
      </c>
      <c r="R296" s="279"/>
      <c r="S296" s="279"/>
      <c r="T296" s="77" t="str">
        <f>+'data''11'!H293</f>
        <v>Y</v>
      </c>
      <c r="U296" s="187" t="str">
        <f>+'data''11'!I293</f>
        <v>N</v>
      </c>
      <c r="V296" s="77"/>
      <c r="W296" s="78" t="str">
        <f t="shared" si="66"/>
        <v/>
      </c>
      <c r="X296" s="79" t="str">
        <f t="shared" si="67"/>
        <v/>
      </c>
      <c r="Y296" s="77">
        <f t="shared" si="68"/>
        <v>7038</v>
      </c>
      <c r="AA296" s="5">
        <v>0</v>
      </c>
      <c r="AC296" s="35" t="str">
        <f t="shared" si="69"/>
        <v/>
      </c>
    </row>
    <row r="297" spans="2:29">
      <c r="B297" s="266">
        <v>40833</v>
      </c>
      <c r="C297" s="374">
        <f>+'data''11'!B294</f>
        <v>825.83046000000002</v>
      </c>
      <c r="D297" s="268">
        <f t="shared" si="56"/>
        <v>0</v>
      </c>
      <c r="E297" s="269">
        <f t="shared" si="57"/>
        <v>0</v>
      </c>
      <c r="F297" s="270">
        <f t="shared" si="58"/>
        <v>650.73231423397328</v>
      </c>
      <c r="G297" s="271">
        <f t="shared" si="59"/>
        <v>1700</v>
      </c>
      <c r="H297" s="268">
        <f t="shared" si="60"/>
        <v>2350.7323142339733</v>
      </c>
      <c r="I297" s="272">
        <f t="shared" si="61"/>
        <v>0</v>
      </c>
      <c r="J297" s="273">
        <f t="shared" si="62"/>
        <v>0</v>
      </c>
      <c r="K297" s="274">
        <f t="shared" si="63"/>
        <v>0</v>
      </c>
      <c r="L297" s="267">
        <f>'data''11'!C294</f>
        <v>2350.7323142339733</v>
      </c>
      <c r="M297" s="275">
        <f t="shared" si="64"/>
        <v>6663</v>
      </c>
      <c r="N297" s="276">
        <f>'data''11'!D294</f>
        <v>1700</v>
      </c>
      <c r="O297" s="277">
        <f>'data''11'!E294</f>
        <v>50</v>
      </c>
      <c r="P297" s="278">
        <f t="shared" si="65"/>
        <v>1750</v>
      </c>
      <c r="Q297" s="267">
        <f>IF('data''11'!G294&lt;data2011!Z297, 'data''11'!G294, 'data''11'!G294-data2011!Z297)</f>
        <v>6663</v>
      </c>
      <c r="R297" s="279"/>
      <c r="S297" s="279"/>
      <c r="T297" s="77" t="str">
        <f>+'data''11'!H294</f>
        <v>Y</v>
      </c>
      <c r="U297" s="187" t="str">
        <f>+'data''11'!I294</f>
        <v>N</v>
      </c>
      <c r="V297" s="77"/>
      <c r="W297" s="78" t="str">
        <f t="shared" si="66"/>
        <v/>
      </c>
      <c r="X297" s="79" t="str">
        <f t="shared" si="67"/>
        <v/>
      </c>
      <c r="Y297" s="77">
        <f t="shared" si="68"/>
        <v>6663</v>
      </c>
      <c r="AA297" s="5">
        <v>0</v>
      </c>
      <c r="AC297" s="35" t="str">
        <f t="shared" si="69"/>
        <v/>
      </c>
    </row>
    <row r="298" spans="2:29">
      <c r="B298" s="266">
        <v>40834</v>
      </c>
      <c r="C298" s="374">
        <f>+'data''11'!B295</f>
        <v>875.23911999999996</v>
      </c>
      <c r="D298" s="268">
        <f t="shared" si="56"/>
        <v>0</v>
      </c>
      <c r="E298" s="269">
        <f t="shared" si="57"/>
        <v>0</v>
      </c>
      <c r="F298" s="270">
        <f t="shared" si="58"/>
        <v>611.03815707533568</v>
      </c>
      <c r="G298" s="271">
        <f t="shared" si="59"/>
        <v>1700</v>
      </c>
      <c r="H298" s="268">
        <f t="shared" si="60"/>
        <v>2311.0381570753357</v>
      </c>
      <c r="I298" s="272">
        <f t="shared" si="61"/>
        <v>0</v>
      </c>
      <c r="J298" s="273">
        <f t="shared" si="62"/>
        <v>0</v>
      </c>
      <c r="K298" s="274">
        <f t="shared" si="63"/>
        <v>0</v>
      </c>
      <c r="L298" s="267">
        <f>'data''11'!C295</f>
        <v>2311.0381570753357</v>
      </c>
      <c r="M298" s="275">
        <f t="shared" si="64"/>
        <v>6663</v>
      </c>
      <c r="N298" s="276">
        <f>'data''11'!D295</f>
        <v>1700</v>
      </c>
      <c r="O298" s="277">
        <f>'data''11'!E295</f>
        <v>50</v>
      </c>
      <c r="P298" s="278">
        <f t="shared" si="65"/>
        <v>1750</v>
      </c>
      <c r="Q298" s="267">
        <f>IF('data''11'!G295&lt;data2011!Z298, 'data''11'!G295, 'data''11'!G295-data2011!Z298)</f>
        <v>6663</v>
      </c>
      <c r="R298" s="279"/>
      <c r="S298" s="279"/>
      <c r="T298" s="77" t="str">
        <f>+'data''11'!H295</f>
        <v>Y</v>
      </c>
      <c r="U298" s="187" t="str">
        <f>+'data''11'!I295</f>
        <v>N</v>
      </c>
      <c r="V298" s="77"/>
      <c r="W298" s="78" t="str">
        <f t="shared" si="66"/>
        <v/>
      </c>
      <c r="X298" s="79" t="str">
        <f t="shared" si="67"/>
        <v/>
      </c>
      <c r="Y298" s="77">
        <f t="shared" si="68"/>
        <v>6663</v>
      </c>
      <c r="AA298" s="5">
        <v>0</v>
      </c>
      <c r="AC298" s="35" t="str">
        <f t="shared" si="69"/>
        <v/>
      </c>
    </row>
    <row r="299" spans="2:29">
      <c r="B299" s="266">
        <v>40835</v>
      </c>
      <c r="C299" s="374">
        <f>+'data''11'!B296</f>
        <v>908.51434000000006</v>
      </c>
      <c r="D299" s="268">
        <f t="shared" si="56"/>
        <v>0</v>
      </c>
      <c r="E299" s="269">
        <f t="shared" si="57"/>
        <v>0</v>
      </c>
      <c r="F299" s="270">
        <f t="shared" si="58"/>
        <v>616.96822774381599</v>
      </c>
      <c r="G299" s="271">
        <f t="shared" si="59"/>
        <v>1700</v>
      </c>
      <c r="H299" s="268">
        <f t="shared" si="60"/>
        <v>2316.968227743816</v>
      </c>
      <c r="I299" s="272">
        <f t="shared" si="61"/>
        <v>0</v>
      </c>
      <c r="J299" s="273">
        <f t="shared" si="62"/>
        <v>0</v>
      </c>
      <c r="K299" s="274">
        <f t="shared" si="63"/>
        <v>0</v>
      </c>
      <c r="L299" s="267">
        <f>'data''11'!C296</f>
        <v>2316.968227743816</v>
      </c>
      <c r="M299" s="275">
        <f t="shared" si="64"/>
        <v>6066</v>
      </c>
      <c r="N299" s="276">
        <f>'data''11'!D296</f>
        <v>1700</v>
      </c>
      <c r="O299" s="277">
        <f>'data''11'!E296</f>
        <v>50</v>
      </c>
      <c r="P299" s="278">
        <f t="shared" si="65"/>
        <v>1750</v>
      </c>
      <c r="Q299" s="267">
        <f>IF('data''11'!G296&lt;data2011!Z299, 'data''11'!G296, 'data''11'!G296-data2011!Z299)</f>
        <v>6066</v>
      </c>
      <c r="R299" s="279"/>
      <c r="S299" s="279"/>
      <c r="T299" s="77" t="str">
        <f>+'data''11'!H296</f>
        <v>Y</v>
      </c>
      <c r="U299" s="187" t="str">
        <f>+'data''11'!I296</f>
        <v>N</v>
      </c>
      <c r="V299" s="77"/>
      <c r="W299" s="78" t="str">
        <f t="shared" si="66"/>
        <v/>
      </c>
      <c r="X299" s="79" t="str">
        <f t="shared" si="67"/>
        <v/>
      </c>
      <c r="Y299" s="77">
        <f t="shared" si="68"/>
        <v>6066</v>
      </c>
      <c r="AA299" s="5">
        <v>0</v>
      </c>
      <c r="AC299" s="35" t="str">
        <f t="shared" si="69"/>
        <v/>
      </c>
    </row>
    <row r="300" spans="2:29">
      <c r="B300" s="266">
        <v>40836</v>
      </c>
      <c r="C300" s="374">
        <f>+'data''11'!B297</f>
        <v>958.42717000000005</v>
      </c>
      <c r="D300" s="268">
        <f t="shared" si="56"/>
        <v>0</v>
      </c>
      <c r="E300" s="269">
        <f t="shared" si="57"/>
        <v>0</v>
      </c>
      <c r="F300" s="270">
        <f t="shared" si="58"/>
        <v>618.51193843610145</v>
      </c>
      <c r="G300" s="271">
        <f t="shared" si="59"/>
        <v>1700</v>
      </c>
      <c r="H300" s="268">
        <f t="shared" si="60"/>
        <v>2318.5119384361014</v>
      </c>
      <c r="I300" s="272">
        <f t="shared" si="61"/>
        <v>0</v>
      </c>
      <c r="J300" s="273">
        <f t="shared" si="62"/>
        <v>0</v>
      </c>
      <c r="K300" s="274">
        <f t="shared" si="63"/>
        <v>0</v>
      </c>
      <c r="L300" s="267">
        <f>'data''11'!C297</f>
        <v>2318.5119384361014</v>
      </c>
      <c r="M300" s="275">
        <f t="shared" si="64"/>
        <v>6090</v>
      </c>
      <c r="N300" s="276">
        <f>'data''11'!D297</f>
        <v>1700</v>
      </c>
      <c r="O300" s="277">
        <f>'data''11'!E297</f>
        <v>50</v>
      </c>
      <c r="P300" s="278">
        <f t="shared" si="65"/>
        <v>1750</v>
      </c>
      <c r="Q300" s="267">
        <f>IF('data''11'!G297&lt;data2011!Z300, 'data''11'!G297, 'data''11'!G297-data2011!Z300)</f>
        <v>6090</v>
      </c>
      <c r="R300" s="279"/>
      <c r="S300" s="279"/>
      <c r="T300" s="77" t="str">
        <f>+'data''11'!H297</f>
        <v>Y</v>
      </c>
      <c r="U300" s="187" t="str">
        <f>+'data''11'!I297</f>
        <v>N</v>
      </c>
      <c r="V300" s="77"/>
      <c r="W300" s="78" t="str">
        <f t="shared" si="66"/>
        <v/>
      </c>
      <c r="X300" s="79" t="str">
        <f t="shared" si="67"/>
        <v/>
      </c>
      <c r="Y300" s="77">
        <f t="shared" si="68"/>
        <v>6090</v>
      </c>
      <c r="AA300" s="5">
        <v>0</v>
      </c>
      <c r="AC300" s="35" t="str">
        <f t="shared" si="69"/>
        <v/>
      </c>
    </row>
    <row r="301" spans="2:29">
      <c r="B301" s="266">
        <v>40837</v>
      </c>
      <c r="C301" s="374">
        <f>+'data''11'!B298</f>
        <v>998.76076999999998</v>
      </c>
      <c r="D301" s="268">
        <f t="shared" si="56"/>
        <v>0</v>
      </c>
      <c r="E301" s="269">
        <f t="shared" si="57"/>
        <v>0</v>
      </c>
      <c r="F301" s="270">
        <f t="shared" si="58"/>
        <v>622.68387050000001</v>
      </c>
      <c r="G301" s="271">
        <f t="shared" si="59"/>
        <v>1700</v>
      </c>
      <c r="H301" s="268">
        <f t="shared" si="60"/>
        <v>2322.6838705</v>
      </c>
      <c r="I301" s="272">
        <f t="shared" si="61"/>
        <v>0</v>
      </c>
      <c r="J301" s="273">
        <f t="shared" si="62"/>
        <v>0</v>
      </c>
      <c r="K301" s="274">
        <f t="shared" si="63"/>
        <v>0</v>
      </c>
      <c r="L301" s="267">
        <f>'data''11'!C298</f>
        <v>2322.6838705</v>
      </c>
      <c r="M301" s="275">
        <f t="shared" si="64"/>
        <v>5590</v>
      </c>
      <c r="N301" s="276">
        <f>'data''11'!D298</f>
        <v>1700</v>
      </c>
      <c r="O301" s="277">
        <f>'data''11'!E298</f>
        <v>50</v>
      </c>
      <c r="P301" s="278">
        <f t="shared" si="65"/>
        <v>1750</v>
      </c>
      <c r="Q301" s="267">
        <f>IF('data''11'!G298&lt;data2011!Z301, 'data''11'!G298, 'data''11'!G298-data2011!Z301)</f>
        <v>5590</v>
      </c>
      <c r="R301" s="279"/>
      <c r="S301" s="279"/>
      <c r="T301" s="77" t="str">
        <f>+'data''11'!H298</f>
        <v>Y</v>
      </c>
      <c r="U301" s="187" t="str">
        <f>+'data''11'!I298</f>
        <v>N</v>
      </c>
      <c r="V301" s="77"/>
      <c r="W301" s="78" t="str">
        <f t="shared" si="66"/>
        <v/>
      </c>
      <c r="X301" s="79" t="str">
        <f t="shared" si="67"/>
        <v/>
      </c>
      <c r="Y301" s="77">
        <f t="shared" si="68"/>
        <v>5590</v>
      </c>
      <c r="AA301" s="5">
        <v>0</v>
      </c>
      <c r="AC301" s="35" t="str">
        <f t="shared" si="69"/>
        <v/>
      </c>
    </row>
    <row r="302" spans="2:29">
      <c r="B302" s="266">
        <v>40838</v>
      </c>
      <c r="C302" s="374">
        <f>+'data''11'!B299</f>
        <v>999.26494000000002</v>
      </c>
      <c r="D302" s="268">
        <f t="shared" si="56"/>
        <v>0</v>
      </c>
      <c r="E302" s="269">
        <f t="shared" si="57"/>
        <v>0</v>
      </c>
      <c r="F302" s="270">
        <f t="shared" si="58"/>
        <v>616.29158988000017</v>
      </c>
      <c r="G302" s="271">
        <f t="shared" si="59"/>
        <v>1700</v>
      </c>
      <c r="H302" s="268">
        <f t="shared" si="60"/>
        <v>2316.2915898800002</v>
      </c>
      <c r="I302" s="272">
        <f t="shared" si="61"/>
        <v>0</v>
      </c>
      <c r="J302" s="273">
        <f t="shared" si="62"/>
        <v>0</v>
      </c>
      <c r="K302" s="274">
        <f t="shared" si="63"/>
        <v>0</v>
      </c>
      <c r="L302" s="267">
        <f>'data''11'!C299</f>
        <v>2316.2915898800002</v>
      </c>
      <c r="M302" s="275">
        <f t="shared" si="64"/>
        <v>7368</v>
      </c>
      <c r="N302" s="276">
        <f>'data''11'!D299</f>
        <v>1700</v>
      </c>
      <c r="O302" s="277">
        <f>'data''11'!E299</f>
        <v>50</v>
      </c>
      <c r="P302" s="278">
        <f t="shared" si="65"/>
        <v>1750</v>
      </c>
      <c r="Q302" s="267">
        <f>IF('data''11'!G299&lt;data2011!Z302, 'data''11'!G299, 'data''11'!G299-data2011!Z302)</f>
        <v>7368</v>
      </c>
      <c r="R302" s="279"/>
      <c r="S302" s="279"/>
      <c r="T302" s="77" t="str">
        <f>+'data''11'!H299</f>
        <v>Y</v>
      </c>
      <c r="U302" s="187" t="str">
        <f>+'data''11'!I299</f>
        <v>N</v>
      </c>
      <c r="V302" s="77"/>
      <c r="W302" s="78" t="str">
        <f t="shared" si="66"/>
        <v/>
      </c>
      <c r="X302" s="79" t="str">
        <f t="shared" si="67"/>
        <v/>
      </c>
      <c r="Y302" s="77">
        <f t="shared" si="68"/>
        <v>7368</v>
      </c>
      <c r="AA302" s="5">
        <v>0</v>
      </c>
      <c r="AC302" s="35" t="str">
        <f t="shared" si="69"/>
        <v/>
      </c>
    </row>
    <row r="303" spans="2:29">
      <c r="B303" s="266">
        <v>40839</v>
      </c>
      <c r="C303" s="374">
        <f>+'data''11'!B300</f>
        <v>990.18988000000002</v>
      </c>
      <c r="D303" s="268">
        <f t="shared" si="56"/>
        <v>0</v>
      </c>
      <c r="E303" s="269">
        <f t="shared" si="57"/>
        <v>0</v>
      </c>
      <c r="F303" s="270">
        <f t="shared" si="58"/>
        <v>612.66688419999991</v>
      </c>
      <c r="G303" s="271">
        <f t="shared" si="59"/>
        <v>1700</v>
      </c>
      <c r="H303" s="268">
        <f t="shared" si="60"/>
        <v>2312.6668841999999</v>
      </c>
      <c r="I303" s="272">
        <f t="shared" si="61"/>
        <v>0</v>
      </c>
      <c r="J303" s="273">
        <f t="shared" si="62"/>
        <v>0</v>
      </c>
      <c r="K303" s="274">
        <f t="shared" si="63"/>
        <v>0</v>
      </c>
      <c r="L303" s="267">
        <f>'data''11'!C300</f>
        <v>2312.6668841999999</v>
      </c>
      <c r="M303" s="275">
        <f t="shared" si="64"/>
        <v>8083</v>
      </c>
      <c r="N303" s="276">
        <f>'data''11'!D300</f>
        <v>1700</v>
      </c>
      <c r="O303" s="277">
        <f>'data''11'!E300</f>
        <v>50</v>
      </c>
      <c r="P303" s="278">
        <f t="shared" si="65"/>
        <v>1750</v>
      </c>
      <c r="Q303" s="267">
        <f>IF('data''11'!G300&lt;data2011!Z303, 'data''11'!G300, 'data''11'!G300-data2011!Z303)</f>
        <v>8083</v>
      </c>
      <c r="R303" s="279"/>
      <c r="S303" s="279"/>
      <c r="T303" s="77" t="str">
        <f>+'data''11'!H300</f>
        <v>Y</v>
      </c>
      <c r="U303" s="187" t="str">
        <f>+'data''11'!I300</f>
        <v>N</v>
      </c>
      <c r="V303" s="77"/>
      <c r="W303" s="78" t="str">
        <f t="shared" si="66"/>
        <v/>
      </c>
      <c r="X303" s="79" t="str">
        <f t="shared" si="67"/>
        <v/>
      </c>
      <c r="Y303" s="77">
        <f t="shared" si="68"/>
        <v>8083</v>
      </c>
      <c r="AA303" s="5">
        <v>0</v>
      </c>
      <c r="AC303" s="35" t="str">
        <f t="shared" si="69"/>
        <v/>
      </c>
    </row>
    <row r="304" spans="2:29">
      <c r="B304" s="266">
        <v>40840</v>
      </c>
      <c r="C304" s="374">
        <f>+'data''11'!B301</f>
        <v>1022.45676</v>
      </c>
      <c r="D304" s="268">
        <f t="shared" si="56"/>
        <v>0</v>
      </c>
      <c r="E304" s="269">
        <f t="shared" si="57"/>
        <v>0</v>
      </c>
      <c r="F304" s="270">
        <f t="shared" si="58"/>
        <v>614.62800300000026</v>
      </c>
      <c r="G304" s="271">
        <f t="shared" si="59"/>
        <v>1700</v>
      </c>
      <c r="H304" s="268">
        <f t="shared" si="60"/>
        <v>2314.6280030000003</v>
      </c>
      <c r="I304" s="272">
        <f t="shared" si="61"/>
        <v>0</v>
      </c>
      <c r="J304" s="273">
        <f t="shared" si="62"/>
        <v>0</v>
      </c>
      <c r="K304" s="274">
        <f t="shared" si="63"/>
        <v>0</v>
      </c>
      <c r="L304" s="267">
        <f>'data''11'!C301</f>
        <v>2314.6280030000003</v>
      </c>
      <c r="M304" s="275">
        <f t="shared" si="64"/>
        <v>6692</v>
      </c>
      <c r="N304" s="276">
        <f>'data''11'!D301</f>
        <v>1700</v>
      </c>
      <c r="O304" s="277">
        <f>'data''11'!E301</f>
        <v>50</v>
      </c>
      <c r="P304" s="278">
        <f t="shared" si="65"/>
        <v>1750</v>
      </c>
      <c r="Q304" s="267">
        <f>IF('data''11'!G301&lt;data2011!Z304, 'data''11'!G301, 'data''11'!G301-data2011!Z304)</f>
        <v>6692</v>
      </c>
      <c r="R304" s="279"/>
      <c r="S304" s="279"/>
      <c r="T304" s="77" t="str">
        <f>+'data''11'!H301</f>
        <v>Y</v>
      </c>
      <c r="U304" s="187" t="str">
        <f>+'data''11'!I301</f>
        <v>N</v>
      </c>
      <c r="V304" s="77"/>
      <c r="W304" s="78" t="str">
        <f t="shared" si="66"/>
        <v/>
      </c>
      <c r="X304" s="79" t="str">
        <f t="shared" si="67"/>
        <v/>
      </c>
      <c r="Y304" s="77">
        <f t="shared" si="68"/>
        <v>6692</v>
      </c>
      <c r="AA304" s="5">
        <v>0</v>
      </c>
      <c r="AC304" s="35" t="str">
        <f t="shared" si="69"/>
        <v/>
      </c>
    </row>
    <row r="305" spans="2:29">
      <c r="B305" s="266">
        <v>40841</v>
      </c>
      <c r="C305" s="374">
        <f>+'data''11'!B302</f>
        <v>1059.26117</v>
      </c>
      <c r="D305" s="268">
        <f t="shared" si="56"/>
        <v>0</v>
      </c>
      <c r="E305" s="269">
        <f t="shared" si="57"/>
        <v>0</v>
      </c>
      <c r="F305" s="270">
        <f t="shared" si="58"/>
        <v>614.62801731436775</v>
      </c>
      <c r="G305" s="271">
        <f t="shared" si="59"/>
        <v>1700</v>
      </c>
      <c r="H305" s="268">
        <f t="shared" si="60"/>
        <v>2314.6280173143678</v>
      </c>
      <c r="I305" s="272">
        <f t="shared" si="61"/>
        <v>0</v>
      </c>
      <c r="J305" s="273">
        <f t="shared" si="62"/>
        <v>0</v>
      </c>
      <c r="K305" s="274">
        <f t="shared" si="63"/>
        <v>0</v>
      </c>
      <c r="L305" s="267">
        <f>'data''11'!C302</f>
        <v>2314.6280173143678</v>
      </c>
      <c r="M305" s="275">
        <f t="shared" si="64"/>
        <v>6340</v>
      </c>
      <c r="N305" s="276">
        <f>'data''11'!D302</f>
        <v>1700</v>
      </c>
      <c r="O305" s="277">
        <f>'data''11'!E302</f>
        <v>50</v>
      </c>
      <c r="P305" s="278">
        <f t="shared" si="65"/>
        <v>1750</v>
      </c>
      <c r="Q305" s="267">
        <f>IF('data''11'!G302&lt;data2011!Z305, 'data''11'!G302, 'data''11'!G302-data2011!Z305)</f>
        <v>6340</v>
      </c>
      <c r="R305" s="279"/>
      <c r="S305" s="279"/>
      <c r="T305" s="77" t="str">
        <f>+'data''11'!H302</f>
        <v>Y</v>
      </c>
      <c r="U305" s="187" t="str">
        <f>+'data''11'!I302</f>
        <v>N</v>
      </c>
      <c r="V305" s="77"/>
      <c r="W305" s="78" t="str">
        <f t="shared" si="66"/>
        <v/>
      </c>
      <c r="X305" s="79" t="str">
        <f t="shared" si="67"/>
        <v/>
      </c>
      <c r="Y305" s="77">
        <f t="shared" si="68"/>
        <v>6340</v>
      </c>
      <c r="AA305" s="5">
        <v>0</v>
      </c>
      <c r="AC305" s="35" t="str">
        <f t="shared" si="69"/>
        <v/>
      </c>
    </row>
    <row r="306" spans="2:29">
      <c r="B306" s="266">
        <v>40842</v>
      </c>
      <c r="C306" s="374">
        <f>+'data''11'!B303</f>
        <v>1085.47801</v>
      </c>
      <c r="D306" s="268">
        <f t="shared" si="56"/>
        <v>0</v>
      </c>
      <c r="E306" s="269">
        <f t="shared" si="57"/>
        <v>0</v>
      </c>
      <c r="F306" s="270">
        <f t="shared" si="58"/>
        <v>616.58296893314673</v>
      </c>
      <c r="G306" s="271">
        <f t="shared" si="59"/>
        <v>1700</v>
      </c>
      <c r="H306" s="268">
        <f t="shared" si="60"/>
        <v>2316.5829689331467</v>
      </c>
      <c r="I306" s="272">
        <f t="shared" si="61"/>
        <v>0</v>
      </c>
      <c r="J306" s="273">
        <f t="shared" si="62"/>
        <v>0</v>
      </c>
      <c r="K306" s="274">
        <f t="shared" si="63"/>
        <v>0</v>
      </c>
      <c r="L306" s="267">
        <f>'data''11'!C303</f>
        <v>2316.5829689331467</v>
      </c>
      <c r="M306" s="275">
        <f t="shared" si="64"/>
        <v>6344</v>
      </c>
      <c r="N306" s="276">
        <f>'data''11'!D303</f>
        <v>1700</v>
      </c>
      <c r="O306" s="277">
        <f>'data''11'!E303</f>
        <v>50</v>
      </c>
      <c r="P306" s="278">
        <f t="shared" si="65"/>
        <v>1750</v>
      </c>
      <c r="Q306" s="267">
        <f>IF('data''11'!G303&lt;data2011!Z306, 'data''11'!G303, 'data''11'!G303-data2011!Z306)</f>
        <v>6344</v>
      </c>
      <c r="R306" s="279"/>
      <c r="S306" s="279"/>
      <c r="T306" s="77" t="str">
        <f>+'data''11'!H303</f>
        <v>Y</v>
      </c>
      <c r="U306" s="187" t="str">
        <f>+'data''11'!I303</f>
        <v>N</v>
      </c>
      <c r="V306" s="77"/>
      <c r="W306" s="78" t="str">
        <f t="shared" si="66"/>
        <v/>
      </c>
      <c r="X306" s="79" t="str">
        <f t="shared" si="67"/>
        <v/>
      </c>
      <c r="Y306" s="77">
        <f t="shared" si="68"/>
        <v>6344</v>
      </c>
      <c r="AA306" s="5">
        <v>0</v>
      </c>
      <c r="AC306" s="35" t="str">
        <f t="shared" si="69"/>
        <v/>
      </c>
    </row>
    <row r="307" spans="2:29">
      <c r="B307" s="266">
        <v>40843</v>
      </c>
      <c r="C307" s="374">
        <f>+'data''11'!B304</f>
        <v>1111.1906799999999</v>
      </c>
      <c r="D307" s="268">
        <f t="shared" si="56"/>
        <v>0</v>
      </c>
      <c r="E307" s="269">
        <f t="shared" si="57"/>
        <v>0</v>
      </c>
      <c r="F307" s="270">
        <f t="shared" si="58"/>
        <v>621.66799255694514</v>
      </c>
      <c r="G307" s="271">
        <f t="shared" si="59"/>
        <v>1700</v>
      </c>
      <c r="H307" s="268">
        <f t="shared" si="60"/>
        <v>2321.6679925569451</v>
      </c>
      <c r="I307" s="272">
        <f t="shared" si="61"/>
        <v>0</v>
      </c>
      <c r="J307" s="273">
        <f t="shared" si="62"/>
        <v>0</v>
      </c>
      <c r="K307" s="274">
        <f t="shared" si="63"/>
        <v>0</v>
      </c>
      <c r="L307" s="267">
        <f>'data''11'!C304</f>
        <v>2321.6679925569451</v>
      </c>
      <c r="M307" s="275">
        <f t="shared" si="64"/>
        <v>6340</v>
      </c>
      <c r="N307" s="276">
        <f>'data''11'!D304</f>
        <v>1700</v>
      </c>
      <c r="O307" s="277">
        <f>'data''11'!E304</f>
        <v>50</v>
      </c>
      <c r="P307" s="278">
        <f t="shared" si="65"/>
        <v>1750</v>
      </c>
      <c r="Q307" s="267">
        <f>IF('data''11'!G304&lt;data2011!Z307, 'data''11'!G304, 'data''11'!G304-data2011!Z307)</f>
        <v>6340</v>
      </c>
      <c r="R307" s="279"/>
      <c r="S307" s="279"/>
      <c r="T307" s="77" t="str">
        <f>+'data''11'!H304</f>
        <v>Y</v>
      </c>
      <c r="U307" s="187" t="str">
        <f>+'data''11'!I304</f>
        <v>N</v>
      </c>
      <c r="V307" s="77"/>
      <c r="W307" s="78" t="str">
        <f t="shared" si="66"/>
        <v/>
      </c>
      <c r="X307" s="79" t="str">
        <f t="shared" si="67"/>
        <v/>
      </c>
      <c r="Y307" s="77">
        <f t="shared" si="68"/>
        <v>6340</v>
      </c>
      <c r="AA307" s="5">
        <v>0</v>
      </c>
      <c r="AC307" s="35" t="str">
        <f t="shared" si="69"/>
        <v/>
      </c>
    </row>
    <row r="308" spans="2:29">
      <c r="B308" s="266">
        <v>40844</v>
      </c>
      <c r="C308" s="374">
        <f>+'data''11'!B305</f>
        <v>1211.5205100000001</v>
      </c>
      <c r="D308" s="268">
        <f t="shared" si="56"/>
        <v>0</v>
      </c>
      <c r="E308" s="269">
        <f t="shared" si="57"/>
        <v>0</v>
      </c>
      <c r="F308" s="270">
        <f t="shared" si="58"/>
        <v>627.71605665541574</v>
      </c>
      <c r="G308" s="271">
        <f t="shared" si="59"/>
        <v>1700</v>
      </c>
      <c r="H308" s="268">
        <f t="shared" si="60"/>
        <v>2327.7160566554157</v>
      </c>
      <c r="I308" s="272">
        <f t="shared" si="61"/>
        <v>0</v>
      </c>
      <c r="J308" s="273">
        <f t="shared" si="62"/>
        <v>0</v>
      </c>
      <c r="K308" s="274">
        <f t="shared" si="63"/>
        <v>0</v>
      </c>
      <c r="L308" s="267">
        <f>'data''11'!C305</f>
        <v>2327.7160566554157</v>
      </c>
      <c r="M308" s="275">
        <f t="shared" si="64"/>
        <v>6489</v>
      </c>
      <c r="N308" s="276">
        <f>'data''11'!D305</f>
        <v>1700</v>
      </c>
      <c r="O308" s="277">
        <f>'data''11'!E305</f>
        <v>50</v>
      </c>
      <c r="P308" s="278">
        <f t="shared" si="65"/>
        <v>1750</v>
      </c>
      <c r="Q308" s="267">
        <f>IF('data''11'!G305&lt;data2011!Z308, 'data''11'!G305, 'data''11'!G305-data2011!Z308)</f>
        <v>6489</v>
      </c>
      <c r="R308" s="279"/>
      <c r="S308" s="279"/>
      <c r="T308" s="77" t="str">
        <f>+'data''11'!H305</f>
        <v>Y</v>
      </c>
      <c r="U308" s="187" t="str">
        <f>+'data''11'!I305</f>
        <v>N</v>
      </c>
      <c r="V308" s="77"/>
      <c r="W308" s="78" t="str">
        <f t="shared" si="66"/>
        <v/>
      </c>
      <c r="X308" s="79" t="str">
        <f t="shared" si="67"/>
        <v/>
      </c>
      <c r="Y308" s="77">
        <f t="shared" si="68"/>
        <v>6489</v>
      </c>
      <c r="AA308" s="5">
        <v>0</v>
      </c>
      <c r="AC308" s="35" t="str">
        <f t="shared" si="69"/>
        <v/>
      </c>
    </row>
    <row r="309" spans="2:29">
      <c r="B309" s="266">
        <v>40845</v>
      </c>
      <c r="C309" s="374">
        <f>+'data''11'!B306</f>
        <v>1264.96253</v>
      </c>
      <c r="D309" s="268">
        <f t="shared" si="56"/>
        <v>0</v>
      </c>
      <c r="E309" s="269">
        <f t="shared" si="57"/>
        <v>0</v>
      </c>
      <c r="F309" s="270">
        <f t="shared" si="58"/>
        <v>613.84484020536593</v>
      </c>
      <c r="G309" s="271">
        <f t="shared" si="59"/>
        <v>1700</v>
      </c>
      <c r="H309" s="268">
        <f t="shared" si="60"/>
        <v>2313.8448402053659</v>
      </c>
      <c r="I309" s="272">
        <f t="shared" si="61"/>
        <v>0</v>
      </c>
      <c r="J309" s="273">
        <f t="shared" si="62"/>
        <v>0</v>
      </c>
      <c r="K309" s="274">
        <f t="shared" si="63"/>
        <v>0</v>
      </c>
      <c r="L309" s="267">
        <f>'data''11'!C306</f>
        <v>2313.8448402053659</v>
      </c>
      <c r="M309" s="275">
        <f t="shared" si="64"/>
        <v>6719</v>
      </c>
      <c r="N309" s="276">
        <f>'data''11'!D306</f>
        <v>1700</v>
      </c>
      <c r="O309" s="277">
        <f>'data''11'!E306</f>
        <v>50</v>
      </c>
      <c r="P309" s="278">
        <f t="shared" si="65"/>
        <v>1750</v>
      </c>
      <c r="Q309" s="267">
        <f>IF('data''11'!G306&lt;data2011!Z309, 'data''11'!G306, 'data''11'!G306-data2011!Z309)</f>
        <v>6719</v>
      </c>
      <c r="R309" s="279"/>
      <c r="S309" s="279"/>
      <c r="T309" s="77" t="str">
        <f>+'data''11'!H306</f>
        <v>Y</v>
      </c>
      <c r="U309" s="187" t="str">
        <f>+'data''11'!I306</f>
        <v>N</v>
      </c>
      <c r="V309" s="77"/>
      <c r="W309" s="78" t="str">
        <f t="shared" si="66"/>
        <v/>
      </c>
      <c r="X309" s="79" t="str">
        <f t="shared" si="67"/>
        <v/>
      </c>
      <c r="Y309" s="77">
        <f t="shared" si="68"/>
        <v>6719</v>
      </c>
      <c r="AA309" s="5">
        <v>0</v>
      </c>
      <c r="AC309" s="35" t="str">
        <f t="shared" si="69"/>
        <v/>
      </c>
    </row>
    <row r="310" spans="2:29">
      <c r="B310" s="266">
        <v>40846</v>
      </c>
      <c r="C310" s="374">
        <f>+'data''11'!B307</f>
        <v>1264.96253</v>
      </c>
      <c r="D310" s="268">
        <f t="shared" si="56"/>
        <v>0</v>
      </c>
      <c r="E310" s="269">
        <f t="shared" si="57"/>
        <v>0</v>
      </c>
      <c r="F310" s="270">
        <f t="shared" si="58"/>
        <v>626.88014779266177</v>
      </c>
      <c r="G310" s="271">
        <f t="shared" si="59"/>
        <v>1700</v>
      </c>
      <c r="H310" s="268">
        <f t="shared" si="60"/>
        <v>2326.8801477926618</v>
      </c>
      <c r="I310" s="272">
        <f t="shared" si="61"/>
        <v>0</v>
      </c>
      <c r="J310" s="273">
        <f t="shared" si="62"/>
        <v>0</v>
      </c>
      <c r="K310" s="274">
        <f t="shared" si="63"/>
        <v>0</v>
      </c>
      <c r="L310" s="267">
        <f>'data''11'!C307</f>
        <v>2326.8801477926618</v>
      </c>
      <c r="M310" s="275">
        <f t="shared" si="64"/>
        <v>6719</v>
      </c>
      <c r="N310" s="276">
        <f>'data''11'!D307</f>
        <v>1700</v>
      </c>
      <c r="O310" s="277">
        <f>'data''11'!E307</f>
        <v>50</v>
      </c>
      <c r="P310" s="278">
        <f t="shared" si="65"/>
        <v>1750</v>
      </c>
      <c r="Q310" s="267">
        <f>IF('data''11'!G307&lt;data2011!Z310, 'data''11'!G307, 'data''11'!G307-data2011!Z310)</f>
        <v>6719</v>
      </c>
      <c r="R310" s="279"/>
      <c r="S310" s="279"/>
      <c r="T310" s="77" t="str">
        <f>+'data''11'!H307</f>
        <v>Y</v>
      </c>
      <c r="U310" s="187" t="str">
        <f>+'data''11'!I307</f>
        <v>N</v>
      </c>
      <c r="V310" s="77"/>
      <c r="W310" s="78" t="str">
        <f t="shared" si="66"/>
        <v/>
      </c>
      <c r="X310" s="79" t="str">
        <f t="shared" si="67"/>
        <v/>
      </c>
      <c r="Y310" s="77">
        <f t="shared" si="68"/>
        <v>6719</v>
      </c>
      <c r="AA310" s="5">
        <v>0</v>
      </c>
      <c r="AC310" s="35" t="str">
        <f t="shared" si="69"/>
        <v/>
      </c>
    </row>
    <row r="311" spans="2:29">
      <c r="B311" s="266">
        <v>40847</v>
      </c>
      <c r="C311" s="374">
        <f>+'data''11'!B308</f>
        <v>1219.5872300000001</v>
      </c>
      <c r="D311" s="268">
        <f t="shared" si="56"/>
        <v>0</v>
      </c>
      <c r="E311" s="269">
        <f t="shared" si="57"/>
        <v>0</v>
      </c>
      <c r="F311" s="270">
        <f t="shared" si="58"/>
        <v>622.22996972305191</v>
      </c>
      <c r="G311" s="271">
        <f t="shared" si="59"/>
        <v>1700</v>
      </c>
      <c r="H311" s="268">
        <f t="shared" si="60"/>
        <v>2322.2299697230519</v>
      </c>
      <c r="I311" s="272">
        <f t="shared" si="61"/>
        <v>0</v>
      </c>
      <c r="J311" s="273">
        <f t="shared" si="62"/>
        <v>0</v>
      </c>
      <c r="K311" s="274">
        <f t="shared" si="63"/>
        <v>0</v>
      </c>
      <c r="L311" s="267">
        <f>'data''11'!C308</f>
        <v>2322.2299697230519</v>
      </c>
      <c r="M311" s="275">
        <f t="shared" si="64"/>
        <v>6652</v>
      </c>
      <c r="N311" s="276">
        <f>'data''11'!D308</f>
        <v>1700</v>
      </c>
      <c r="O311" s="277">
        <f>'data''11'!E308</f>
        <v>50</v>
      </c>
      <c r="P311" s="278">
        <f t="shared" si="65"/>
        <v>1750</v>
      </c>
      <c r="Q311" s="267">
        <f>IF('data''11'!G308&lt;data2011!Z311, 'data''11'!G308, 'data''11'!G308-data2011!Z311)</f>
        <v>6652</v>
      </c>
      <c r="R311" s="279"/>
      <c r="S311" s="279"/>
      <c r="T311" s="77" t="str">
        <f>+'data''11'!H308</f>
        <v>Y</v>
      </c>
      <c r="U311" s="187" t="str">
        <f>+'data''11'!I308</f>
        <v>N</v>
      </c>
      <c r="V311" s="77"/>
      <c r="W311" s="78" t="str">
        <f t="shared" si="66"/>
        <v/>
      </c>
      <c r="X311" s="79" t="str">
        <f t="shared" si="67"/>
        <v/>
      </c>
      <c r="Y311" s="77">
        <f t="shared" si="68"/>
        <v>6652</v>
      </c>
      <c r="AA311" s="5">
        <v>0</v>
      </c>
      <c r="AC311" s="35" t="str">
        <f t="shared" si="69"/>
        <v/>
      </c>
    </row>
    <row r="312" spans="2:29">
      <c r="B312" s="266">
        <v>40848</v>
      </c>
      <c r="C312" s="374">
        <f>+'data''11'!B309</f>
        <v>1403.6092800000001</v>
      </c>
      <c r="D312" s="268">
        <f t="shared" si="56"/>
        <v>0</v>
      </c>
      <c r="E312" s="269">
        <f t="shared" si="57"/>
        <v>0</v>
      </c>
      <c r="F312" s="270">
        <f t="shared" si="58"/>
        <v>615.74671619041328</v>
      </c>
      <c r="G312" s="271">
        <f t="shared" si="59"/>
        <v>1700</v>
      </c>
      <c r="H312" s="268">
        <f t="shared" si="60"/>
        <v>2315.7467161904133</v>
      </c>
      <c r="I312" s="272">
        <f t="shared" si="61"/>
        <v>0</v>
      </c>
      <c r="J312" s="273">
        <f t="shared" si="62"/>
        <v>0</v>
      </c>
      <c r="K312" s="274">
        <f t="shared" si="63"/>
        <v>0</v>
      </c>
      <c r="L312" s="267">
        <f>'data''11'!C309</f>
        <v>2315.7467161904133</v>
      </c>
      <c r="M312" s="275">
        <f t="shared" si="64"/>
        <v>6724</v>
      </c>
      <c r="N312" s="276">
        <f>'data''11'!D309</f>
        <v>1700</v>
      </c>
      <c r="O312" s="277">
        <f>'data''11'!E309</f>
        <v>50</v>
      </c>
      <c r="P312" s="278">
        <f t="shared" si="65"/>
        <v>1750</v>
      </c>
      <c r="Q312" s="267">
        <f>IF('data''11'!G309&lt;data2011!Z312, 'data''11'!G309, 'data''11'!G309-data2011!Z312)</f>
        <v>6724</v>
      </c>
      <c r="R312" s="279"/>
      <c r="S312" s="279"/>
      <c r="T312" s="77" t="str">
        <f>+'data''11'!H309</f>
        <v>Y</v>
      </c>
      <c r="U312" s="187" t="str">
        <f>+'data''11'!I309</f>
        <v>N</v>
      </c>
      <c r="V312" s="77"/>
      <c r="W312" s="78" t="str">
        <f t="shared" si="66"/>
        <v/>
      </c>
      <c r="X312" s="79" t="str">
        <f t="shared" si="67"/>
        <v/>
      </c>
      <c r="Y312" s="77">
        <f t="shared" si="68"/>
        <v>6724</v>
      </c>
      <c r="AA312" s="5">
        <v>0</v>
      </c>
      <c r="AC312" s="35" t="str">
        <f t="shared" si="69"/>
        <v/>
      </c>
    </row>
    <row r="313" spans="2:29">
      <c r="B313" s="266">
        <v>40849</v>
      </c>
      <c r="C313" s="374">
        <f>+'data''11'!B310</f>
        <v>1669.3068700000001</v>
      </c>
      <c r="D313" s="268">
        <f t="shared" si="56"/>
        <v>0</v>
      </c>
      <c r="E313" s="269">
        <f t="shared" si="57"/>
        <v>0</v>
      </c>
      <c r="F313" s="270">
        <f t="shared" si="58"/>
        <v>613.18914964116357</v>
      </c>
      <c r="G313" s="271">
        <f t="shared" si="59"/>
        <v>1700</v>
      </c>
      <c r="H313" s="268">
        <f t="shared" si="60"/>
        <v>2313.1891496411636</v>
      </c>
      <c r="I313" s="272">
        <f t="shared" si="61"/>
        <v>0</v>
      </c>
      <c r="J313" s="273">
        <f t="shared" si="62"/>
        <v>0</v>
      </c>
      <c r="K313" s="274">
        <f t="shared" si="63"/>
        <v>0</v>
      </c>
      <c r="L313" s="267">
        <f>'data''11'!C310</f>
        <v>2313.1891496411636</v>
      </c>
      <c r="M313" s="275">
        <f t="shared" si="64"/>
        <v>6719</v>
      </c>
      <c r="N313" s="276">
        <f>'data''11'!D310</f>
        <v>1700</v>
      </c>
      <c r="O313" s="277">
        <f>'data''11'!E310</f>
        <v>50</v>
      </c>
      <c r="P313" s="278">
        <f t="shared" si="65"/>
        <v>1750</v>
      </c>
      <c r="Q313" s="267">
        <f>IF('data''11'!G310&lt;data2011!Z313, 'data''11'!G310, 'data''11'!G310-data2011!Z313)</f>
        <v>6719</v>
      </c>
      <c r="R313" s="279"/>
      <c r="S313" s="279"/>
      <c r="T313" s="77" t="str">
        <f>+'data''11'!H310</f>
        <v>Y</v>
      </c>
      <c r="U313" s="187" t="str">
        <f>+'data''11'!I310</f>
        <v>N</v>
      </c>
      <c r="V313" s="77"/>
      <c r="W313" s="78" t="str">
        <f t="shared" si="66"/>
        <v/>
      </c>
      <c r="X313" s="79" t="str">
        <f t="shared" si="67"/>
        <v/>
      </c>
      <c r="Y313" s="77">
        <f t="shared" si="68"/>
        <v>6719</v>
      </c>
      <c r="AA313" s="5">
        <v>0</v>
      </c>
      <c r="AC313" s="35" t="str">
        <f t="shared" si="69"/>
        <v/>
      </c>
    </row>
    <row r="314" spans="2:29">
      <c r="B314" s="266">
        <v>40850</v>
      </c>
      <c r="C314" s="374">
        <f>+'data''11'!B311</f>
        <v>1825.0953999999999</v>
      </c>
      <c r="D314" s="268">
        <f t="shared" si="56"/>
        <v>0</v>
      </c>
      <c r="E314" s="269">
        <f t="shared" si="57"/>
        <v>0</v>
      </c>
      <c r="F314" s="270">
        <f t="shared" si="58"/>
        <v>615.90210043749357</v>
      </c>
      <c r="G314" s="271">
        <f t="shared" si="59"/>
        <v>1700</v>
      </c>
      <c r="H314" s="268">
        <f t="shared" si="60"/>
        <v>2315.9021004374936</v>
      </c>
      <c r="I314" s="272">
        <f t="shared" si="61"/>
        <v>0</v>
      </c>
      <c r="J314" s="273">
        <f t="shared" si="62"/>
        <v>0</v>
      </c>
      <c r="K314" s="274">
        <f t="shared" si="63"/>
        <v>0</v>
      </c>
      <c r="L314" s="267">
        <f>'data''11'!C311</f>
        <v>2315.9021004374936</v>
      </c>
      <c r="M314" s="275">
        <f t="shared" si="64"/>
        <v>6714</v>
      </c>
      <c r="N314" s="276">
        <f>'data''11'!D311</f>
        <v>1700</v>
      </c>
      <c r="O314" s="277">
        <f>'data''11'!E311</f>
        <v>50</v>
      </c>
      <c r="P314" s="278">
        <f t="shared" si="65"/>
        <v>1750</v>
      </c>
      <c r="Q314" s="267">
        <f>IF('data''11'!G311&lt;data2011!Z314, 'data''11'!G311, 'data''11'!G311-data2011!Z314)</f>
        <v>6714</v>
      </c>
      <c r="R314" s="279"/>
      <c r="S314" s="279"/>
      <c r="T314" s="77" t="str">
        <f>+'data''11'!H311</f>
        <v>Y</v>
      </c>
      <c r="U314" s="187" t="str">
        <f>+'data''11'!I311</f>
        <v>N</v>
      </c>
      <c r="V314" s="77"/>
      <c r="W314" s="78" t="str">
        <f t="shared" si="66"/>
        <v/>
      </c>
      <c r="X314" s="79" t="str">
        <f t="shared" si="67"/>
        <v/>
      </c>
      <c r="Y314" s="77">
        <f t="shared" si="68"/>
        <v>6714</v>
      </c>
      <c r="AA314" s="5">
        <v>0</v>
      </c>
      <c r="AC314" s="35" t="str">
        <f t="shared" si="69"/>
        <v/>
      </c>
    </row>
    <row r="315" spans="2:29">
      <c r="B315" s="266">
        <v>40851</v>
      </c>
      <c r="C315" s="374">
        <f>+'data''11'!B312</f>
        <v>2021.2175300000001</v>
      </c>
      <c r="D315" s="268">
        <f t="shared" si="56"/>
        <v>0</v>
      </c>
      <c r="E315" s="269">
        <f t="shared" si="57"/>
        <v>0</v>
      </c>
      <c r="F315" s="270">
        <f t="shared" si="58"/>
        <v>610.54023115774226</v>
      </c>
      <c r="G315" s="271">
        <f t="shared" si="59"/>
        <v>1700</v>
      </c>
      <c r="H315" s="268">
        <f t="shared" si="60"/>
        <v>2310.5402311577423</v>
      </c>
      <c r="I315" s="272">
        <f t="shared" si="61"/>
        <v>0</v>
      </c>
      <c r="J315" s="273">
        <f t="shared" si="62"/>
        <v>0</v>
      </c>
      <c r="K315" s="274">
        <f t="shared" si="63"/>
        <v>0</v>
      </c>
      <c r="L315" s="267">
        <f>'data''11'!C312</f>
        <v>2310.5402311577423</v>
      </c>
      <c r="M315" s="275">
        <f t="shared" si="64"/>
        <v>5211</v>
      </c>
      <c r="N315" s="276">
        <f>'data''11'!D312</f>
        <v>1700</v>
      </c>
      <c r="O315" s="277">
        <f>'data''11'!E312</f>
        <v>50</v>
      </c>
      <c r="P315" s="278">
        <f t="shared" si="65"/>
        <v>1750</v>
      </c>
      <c r="Q315" s="267">
        <f>IF('data''11'!G312&lt;data2011!Z315, 'data''11'!G312, 'data''11'!G312-data2011!Z315)</f>
        <v>5211</v>
      </c>
      <c r="R315" s="279"/>
      <c r="S315" s="279"/>
      <c r="T315" s="77" t="str">
        <f>+'data''11'!H312</f>
        <v>Y</v>
      </c>
      <c r="U315" s="187" t="str">
        <f>+'data''11'!I312</f>
        <v>N</v>
      </c>
      <c r="V315" s="77"/>
      <c r="W315" s="78" t="str">
        <f t="shared" si="66"/>
        <v/>
      </c>
      <c r="X315" s="79" t="str">
        <f t="shared" si="67"/>
        <v/>
      </c>
      <c r="Y315" s="77">
        <f t="shared" si="68"/>
        <v>5211</v>
      </c>
      <c r="AA315" s="5">
        <v>0</v>
      </c>
      <c r="AC315" s="35" t="str">
        <f t="shared" si="69"/>
        <v/>
      </c>
    </row>
    <row r="316" spans="2:29">
      <c r="B316" s="266">
        <v>40852</v>
      </c>
      <c r="C316" s="374">
        <f>+'data''11'!B313</f>
        <v>2139.6974799999998</v>
      </c>
      <c r="D316" s="268">
        <f t="shared" si="56"/>
        <v>0</v>
      </c>
      <c r="E316" s="269">
        <f t="shared" si="57"/>
        <v>0</v>
      </c>
      <c r="F316" s="270">
        <f t="shared" si="58"/>
        <v>621.95968555773834</v>
      </c>
      <c r="G316" s="271">
        <f t="shared" si="59"/>
        <v>1700</v>
      </c>
      <c r="H316" s="268">
        <f t="shared" si="60"/>
        <v>2321.9596855577383</v>
      </c>
      <c r="I316" s="272">
        <f t="shared" si="61"/>
        <v>0</v>
      </c>
      <c r="J316" s="273">
        <f t="shared" si="62"/>
        <v>0</v>
      </c>
      <c r="K316" s="274">
        <f t="shared" si="63"/>
        <v>0</v>
      </c>
      <c r="L316" s="267">
        <f>'data''11'!C313</f>
        <v>2321.9596855577383</v>
      </c>
      <c r="M316" s="275">
        <f t="shared" si="64"/>
        <v>5209</v>
      </c>
      <c r="N316" s="276">
        <f>'data''11'!D313</f>
        <v>1700</v>
      </c>
      <c r="O316" s="277">
        <f>'data''11'!E313</f>
        <v>50</v>
      </c>
      <c r="P316" s="278">
        <f t="shared" si="65"/>
        <v>1750</v>
      </c>
      <c r="Q316" s="267">
        <f>IF('data''11'!G313&lt;data2011!Z316, 'data''11'!G313, 'data''11'!G313-data2011!Z316)</f>
        <v>5209</v>
      </c>
      <c r="R316" s="279"/>
      <c r="S316" s="279"/>
      <c r="T316" s="77" t="str">
        <f>+'data''11'!H313</f>
        <v>Y</v>
      </c>
      <c r="U316" s="187" t="str">
        <f>+'data''11'!I313</f>
        <v>N</v>
      </c>
      <c r="V316" s="77"/>
      <c r="W316" s="78" t="str">
        <f t="shared" si="66"/>
        <v/>
      </c>
      <c r="X316" s="79" t="str">
        <f t="shared" si="67"/>
        <v/>
      </c>
      <c r="Y316" s="77">
        <f t="shared" si="68"/>
        <v>5209</v>
      </c>
      <c r="AA316" s="5">
        <v>0</v>
      </c>
      <c r="AC316" s="35" t="str">
        <f t="shared" si="69"/>
        <v/>
      </c>
    </row>
    <row r="317" spans="2:29">
      <c r="B317" s="266">
        <v>40853</v>
      </c>
      <c r="C317" s="374">
        <f>+'data''11'!B314</f>
        <v>2244.56484</v>
      </c>
      <c r="D317" s="268">
        <f t="shared" si="56"/>
        <v>0</v>
      </c>
      <c r="E317" s="269">
        <f t="shared" si="57"/>
        <v>0</v>
      </c>
      <c r="F317" s="270">
        <f t="shared" si="58"/>
        <v>621.77481945586442</v>
      </c>
      <c r="G317" s="271">
        <f t="shared" si="59"/>
        <v>1700</v>
      </c>
      <c r="H317" s="268">
        <f t="shared" si="60"/>
        <v>2321.7748194558644</v>
      </c>
      <c r="I317" s="272">
        <f t="shared" si="61"/>
        <v>0</v>
      </c>
      <c r="J317" s="273">
        <f t="shared" si="62"/>
        <v>0</v>
      </c>
      <c r="K317" s="274">
        <f t="shared" si="63"/>
        <v>0</v>
      </c>
      <c r="L317" s="267">
        <f>'data''11'!C314</f>
        <v>2321.7748194558644</v>
      </c>
      <c r="M317" s="275">
        <f t="shared" si="64"/>
        <v>4836</v>
      </c>
      <c r="N317" s="276">
        <f>'data''11'!D314</f>
        <v>1700</v>
      </c>
      <c r="O317" s="277">
        <f>'data''11'!E314</f>
        <v>50</v>
      </c>
      <c r="P317" s="278">
        <f t="shared" si="65"/>
        <v>1750</v>
      </c>
      <c r="Q317" s="267">
        <f>IF('data''11'!G314&lt;data2011!Z317, 'data''11'!G314, 'data''11'!G314-data2011!Z317)</f>
        <v>4836</v>
      </c>
      <c r="R317" s="279"/>
      <c r="S317" s="279"/>
      <c r="T317" s="77" t="str">
        <f>+'data''11'!H314</f>
        <v>Y</v>
      </c>
      <c r="U317" s="187" t="str">
        <f>+'data''11'!I314</f>
        <v>N</v>
      </c>
      <c r="V317" s="77"/>
      <c r="W317" s="78" t="str">
        <f t="shared" si="66"/>
        <v/>
      </c>
      <c r="X317" s="79" t="str">
        <f t="shared" si="67"/>
        <v/>
      </c>
      <c r="Y317" s="77">
        <f t="shared" si="68"/>
        <v>4836</v>
      </c>
      <c r="AA317" s="5">
        <v>0</v>
      </c>
      <c r="AC317" s="35" t="str">
        <f t="shared" si="69"/>
        <v/>
      </c>
    </row>
    <row r="318" spans="2:29">
      <c r="B318" s="266">
        <v>40854</v>
      </c>
      <c r="C318" s="374">
        <f>+'data''11'!B315</f>
        <v>2258.6815999999999</v>
      </c>
      <c r="D318" s="268">
        <f t="shared" si="56"/>
        <v>0</v>
      </c>
      <c r="E318" s="269">
        <f t="shared" si="57"/>
        <v>0</v>
      </c>
      <c r="F318" s="270">
        <f t="shared" si="58"/>
        <v>615.82079246960529</v>
      </c>
      <c r="G318" s="271">
        <f t="shared" si="59"/>
        <v>1700</v>
      </c>
      <c r="H318" s="268">
        <f t="shared" si="60"/>
        <v>2315.8207924696053</v>
      </c>
      <c r="I318" s="272">
        <f t="shared" si="61"/>
        <v>0</v>
      </c>
      <c r="J318" s="273">
        <f t="shared" si="62"/>
        <v>0</v>
      </c>
      <c r="K318" s="274">
        <f t="shared" si="63"/>
        <v>0</v>
      </c>
      <c r="L318" s="267">
        <f>'data''11'!C315</f>
        <v>2315.8207924696053</v>
      </c>
      <c r="M318" s="275">
        <f t="shared" si="64"/>
        <v>4836</v>
      </c>
      <c r="N318" s="276">
        <f>'data''11'!D315</f>
        <v>1700</v>
      </c>
      <c r="O318" s="277">
        <f>'data''11'!E315</f>
        <v>50</v>
      </c>
      <c r="P318" s="278">
        <f t="shared" si="65"/>
        <v>1750</v>
      </c>
      <c r="Q318" s="267">
        <f>IF('data''11'!G315&lt;data2011!Z318, 'data''11'!G315, 'data''11'!G315-data2011!Z318)</f>
        <v>4836</v>
      </c>
      <c r="R318" s="279"/>
      <c r="S318" s="279"/>
      <c r="T318" s="77" t="str">
        <f>+'data''11'!H315</f>
        <v>Y</v>
      </c>
      <c r="U318" s="187" t="str">
        <f>+'data''11'!I315</f>
        <v>N</v>
      </c>
      <c r="V318" s="77"/>
      <c r="W318" s="78" t="str">
        <f t="shared" si="66"/>
        <v/>
      </c>
      <c r="X318" s="79" t="str">
        <f t="shared" si="67"/>
        <v/>
      </c>
      <c r="Y318" s="77">
        <f t="shared" si="68"/>
        <v>4836</v>
      </c>
      <c r="AA318" s="5">
        <v>0</v>
      </c>
      <c r="AC318" s="35" t="str">
        <f t="shared" si="69"/>
        <v/>
      </c>
    </row>
    <row r="319" spans="2:29">
      <c r="B319" s="266">
        <v>40855</v>
      </c>
      <c r="C319" s="374">
        <f>+'data''11'!B316</f>
        <v>2466.3996400000001</v>
      </c>
      <c r="D319" s="268">
        <f t="shared" si="56"/>
        <v>0</v>
      </c>
      <c r="E319" s="269">
        <f t="shared" si="57"/>
        <v>0</v>
      </c>
      <c r="F319" s="270">
        <f t="shared" si="58"/>
        <v>615.99513000000024</v>
      </c>
      <c r="G319" s="271">
        <f t="shared" si="59"/>
        <v>1700</v>
      </c>
      <c r="H319" s="268">
        <f t="shared" si="60"/>
        <v>2315.9951300000002</v>
      </c>
      <c r="I319" s="272">
        <f t="shared" si="61"/>
        <v>0</v>
      </c>
      <c r="J319" s="273">
        <f t="shared" si="62"/>
        <v>0</v>
      </c>
      <c r="K319" s="274">
        <f t="shared" si="63"/>
        <v>0</v>
      </c>
      <c r="L319" s="267">
        <f>'data''11'!C316</f>
        <v>2315.9951300000002</v>
      </c>
      <c r="M319" s="275">
        <f t="shared" si="64"/>
        <v>3936</v>
      </c>
      <c r="N319" s="276">
        <f>'data''11'!D316</f>
        <v>1700</v>
      </c>
      <c r="O319" s="277">
        <f>'data''11'!E316</f>
        <v>50</v>
      </c>
      <c r="P319" s="278">
        <f t="shared" si="65"/>
        <v>1750</v>
      </c>
      <c r="Q319" s="267">
        <f>IF('data''11'!G316&lt;data2011!Z319, 'data''11'!G316, 'data''11'!G316-data2011!Z319)</f>
        <v>3936</v>
      </c>
      <c r="R319" s="279"/>
      <c r="S319" s="279"/>
      <c r="T319" s="77" t="str">
        <f>+'data''11'!H316</f>
        <v>Y</v>
      </c>
      <c r="U319" s="187" t="str">
        <f>+'data''11'!I316</f>
        <v>N</v>
      </c>
      <c r="V319" s="77"/>
      <c r="W319" s="78" t="str">
        <f t="shared" si="66"/>
        <v/>
      </c>
      <c r="X319" s="79" t="str">
        <f t="shared" si="67"/>
        <v/>
      </c>
      <c r="Y319" s="77">
        <f t="shared" si="68"/>
        <v>3936</v>
      </c>
      <c r="AA319" s="5">
        <v>0</v>
      </c>
      <c r="AC319" s="35" t="str">
        <f t="shared" si="69"/>
        <v/>
      </c>
    </row>
    <row r="320" spans="2:29">
      <c r="B320" s="266">
        <v>40856</v>
      </c>
      <c r="C320" s="374">
        <f>+'data''11'!B317</f>
        <v>2549.5876899999998</v>
      </c>
      <c r="D320" s="268">
        <f t="shared" si="56"/>
        <v>0</v>
      </c>
      <c r="E320" s="269">
        <f t="shared" si="57"/>
        <v>0</v>
      </c>
      <c r="F320" s="270">
        <f t="shared" si="58"/>
        <v>609.5947342999998</v>
      </c>
      <c r="G320" s="271">
        <f t="shared" si="59"/>
        <v>1700</v>
      </c>
      <c r="H320" s="268">
        <f t="shared" si="60"/>
        <v>2309.5947342999998</v>
      </c>
      <c r="I320" s="272">
        <f t="shared" si="61"/>
        <v>0</v>
      </c>
      <c r="J320" s="273">
        <f t="shared" si="62"/>
        <v>0</v>
      </c>
      <c r="K320" s="274">
        <f t="shared" si="63"/>
        <v>0</v>
      </c>
      <c r="L320" s="267">
        <f>'data''11'!C317</f>
        <v>2309.5947342999998</v>
      </c>
      <c r="M320" s="275">
        <f t="shared" si="64"/>
        <v>4723</v>
      </c>
      <c r="N320" s="276">
        <f>'data''11'!D317</f>
        <v>1700</v>
      </c>
      <c r="O320" s="277">
        <f>'data''11'!E317</f>
        <v>50</v>
      </c>
      <c r="P320" s="278">
        <f t="shared" si="65"/>
        <v>1750</v>
      </c>
      <c r="Q320" s="267">
        <f>IF('data''11'!G317&lt;data2011!Z320, 'data''11'!G317, 'data''11'!G317-data2011!Z320)</f>
        <v>4723</v>
      </c>
      <c r="R320" s="279"/>
      <c r="S320" s="279"/>
      <c r="T320" s="77" t="str">
        <f>+'data''11'!H317</f>
        <v>Y</v>
      </c>
      <c r="U320" s="187" t="str">
        <f>+'data''11'!I317</f>
        <v>N</v>
      </c>
      <c r="V320" s="77"/>
      <c r="W320" s="78" t="str">
        <f t="shared" si="66"/>
        <v/>
      </c>
      <c r="X320" s="79" t="str">
        <f t="shared" si="67"/>
        <v/>
      </c>
      <c r="Y320" s="77">
        <f t="shared" si="68"/>
        <v>4723</v>
      </c>
      <c r="AA320" s="5">
        <v>0</v>
      </c>
      <c r="AC320" s="35" t="str">
        <f t="shared" si="69"/>
        <v/>
      </c>
    </row>
    <row r="321" spans="2:29">
      <c r="B321" s="266">
        <v>40857</v>
      </c>
      <c r="C321" s="374">
        <f>+'data''11'!B318</f>
        <v>2539.5042899999999</v>
      </c>
      <c r="D321" s="268">
        <f t="shared" si="56"/>
        <v>0</v>
      </c>
      <c r="E321" s="269">
        <f t="shared" si="57"/>
        <v>0</v>
      </c>
      <c r="F321" s="270">
        <f t="shared" si="58"/>
        <v>611.47389999999996</v>
      </c>
      <c r="G321" s="271">
        <f t="shared" si="59"/>
        <v>1700</v>
      </c>
      <c r="H321" s="268">
        <f t="shared" si="60"/>
        <v>2311.4739</v>
      </c>
      <c r="I321" s="272">
        <f t="shared" si="61"/>
        <v>0</v>
      </c>
      <c r="J321" s="273">
        <f t="shared" si="62"/>
        <v>0</v>
      </c>
      <c r="K321" s="274">
        <f t="shared" si="63"/>
        <v>0</v>
      </c>
      <c r="L321" s="267">
        <f>'data''11'!C318</f>
        <v>2311.4739</v>
      </c>
      <c r="M321" s="275">
        <f t="shared" si="64"/>
        <v>3727</v>
      </c>
      <c r="N321" s="276">
        <f>'data''11'!D318</f>
        <v>1700</v>
      </c>
      <c r="O321" s="277">
        <f>'data''11'!E318</f>
        <v>50</v>
      </c>
      <c r="P321" s="278">
        <f t="shared" si="65"/>
        <v>1750</v>
      </c>
      <c r="Q321" s="267">
        <f>IF('data''11'!G318&lt;data2011!Z321, 'data''11'!G318, 'data''11'!G318-data2011!Z321)</f>
        <v>3727</v>
      </c>
      <c r="R321" s="279"/>
      <c r="S321" s="279"/>
      <c r="T321" s="77" t="str">
        <f>+'data''11'!H318</f>
        <v>Y</v>
      </c>
      <c r="U321" s="187" t="str">
        <f>+'data''11'!I318</f>
        <v>N</v>
      </c>
      <c r="V321" s="77"/>
      <c r="W321" s="78" t="str">
        <f t="shared" si="66"/>
        <v/>
      </c>
      <c r="X321" s="79" t="str">
        <f t="shared" si="67"/>
        <v/>
      </c>
      <c r="Y321" s="77">
        <f t="shared" si="68"/>
        <v>3727</v>
      </c>
      <c r="AA321" s="5">
        <v>0</v>
      </c>
      <c r="AC321" s="35" t="str">
        <f t="shared" si="69"/>
        <v/>
      </c>
    </row>
    <row r="322" spans="2:29">
      <c r="B322" s="266">
        <v>40858</v>
      </c>
      <c r="C322" s="374">
        <f>+'data''11'!B319</f>
        <v>2444.2161599999999</v>
      </c>
      <c r="D322" s="268">
        <f t="shared" si="56"/>
        <v>0</v>
      </c>
      <c r="E322" s="269">
        <f t="shared" si="57"/>
        <v>0</v>
      </c>
      <c r="F322" s="270">
        <f t="shared" si="58"/>
        <v>618.06237599999986</v>
      </c>
      <c r="G322" s="271">
        <f t="shared" si="59"/>
        <v>1700</v>
      </c>
      <c r="H322" s="268">
        <f t="shared" si="60"/>
        <v>2318.0623759999999</v>
      </c>
      <c r="I322" s="272">
        <f t="shared" si="61"/>
        <v>0</v>
      </c>
      <c r="J322" s="273">
        <f t="shared" si="62"/>
        <v>0</v>
      </c>
      <c r="K322" s="274">
        <f t="shared" si="63"/>
        <v>0</v>
      </c>
      <c r="L322" s="267">
        <f>'data''11'!C319</f>
        <v>2318.0623759999999</v>
      </c>
      <c r="M322" s="275">
        <f t="shared" si="64"/>
        <v>3735</v>
      </c>
      <c r="N322" s="276">
        <f>'data''11'!D319</f>
        <v>1700</v>
      </c>
      <c r="O322" s="277">
        <f>'data''11'!E319</f>
        <v>50</v>
      </c>
      <c r="P322" s="278">
        <f t="shared" si="65"/>
        <v>1750</v>
      </c>
      <c r="Q322" s="267">
        <f>IF('data''11'!G319&lt;data2011!Z322, 'data''11'!G319, 'data''11'!G319-data2011!Z322)</f>
        <v>3735</v>
      </c>
      <c r="R322" s="279"/>
      <c r="S322" s="279"/>
      <c r="T322" s="77" t="str">
        <f>+'data''11'!H319</f>
        <v>Y</v>
      </c>
      <c r="U322" s="187" t="str">
        <f>+'data''11'!I319</f>
        <v>N</v>
      </c>
      <c r="V322" s="77"/>
      <c r="W322" s="78" t="str">
        <f t="shared" si="66"/>
        <v/>
      </c>
      <c r="X322" s="79" t="str">
        <f t="shared" si="67"/>
        <v/>
      </c>
      <c r="Y322" s="77">
        <f t="shared" si="68"/>
        <v>3735</v>
      </c>
      <c r="AA322" s="5">
        <v>0</v>
      </c>
      <c r="AC322" s="35" t="str">
        <f t="shared" si="69"/>
        <v/>
      </c>
    </row>
    <row r="323" spans="2:29">
      <c r="B323" s="266">
        <v>40859</v>
      </c>
      <c r="C323" s="374">
        <f>+'data''11'!B320</f>
        <v>2417.9993199999999</v>
      </c>
      <c r="D323" s="268">
        <f t="shared" si="56"/>
        <v>0</v>
      </c>
      <c r="E323" s="269">
        <f t="shared" si="57"/>
        <v>0</v>
      </c>
      <c r="F323" s="270">
        <f t="shared" si="58"/>
        <v>617.22612699999991</v>
      </c>
      <c r="G323" s="271">
        <f t="shared" si="59"/>
        <v>1700</v>
      </c>
      <c r="H323" s="268">
        <f t="shared" si="60"/>
        <v>2317.2261269999999</v>
      </c>
      <c r="I323" s="272">
        <f t="shared" si="61"/>
        <v>0</v>
      </c>
      <c r="J323" s="273">
        <f t="shared" si="62"/>
        <v>0</v>
      </c>
      <c r="K323" s="274">
        <f t="shared" si="63"/>
        <v>0</v>
      </c>
      <c r="L323" s="267">
        <f>'data''11'!C320</f>
        <v>2317.2261269999999</v>
      </c>
      <c r="M323" s="275">
        <f t="shared" si="64"/>
        <v>3735</v>
      </c>
      <c r="N323" s="276">
        <f>'data''11'!D320</f>
        <v>1700</v>
      </c>
      <c r="O323" s="277">
        <f>'data''11'!E320</f>
        <v>50</v>
      </c>
      <c r="P323" s="278">
        <f t="shared" si="65"/>
        <v>1750</v>
      </c>
      <c r="Q323" s="267">
        <f>IF('data''11'!G320&lt;data2011!Z323, 'data''11'!G320, 'data''11'!G320-data2011!Z323)</f>
        <v>3735</v>
      </c>
      <c r="R323" s="279"/>
      <c r="S323" s="279"/>
      <c r="T323" s="77" t="str">
        <f>+'data''11'!H320</f>
        <v>Y</v>
      </c>
      <c r="U323" s="187" t="str">
        <f>+'data''11'!I320</f>
        <v>N</v>
      </c>
      <c r="V323" s="77"/>
      <c r="W323" s="78" t="str">
        <f t="shared" si="66"/>
        <v/>
      </c>
      <c r="X323" s="79" t="str">
        <f t="shared" si="67"/>
        <v/>
      </c>
      <c r="Y323" s="77">
        <f t="shared" si="68"/>
        <v>3735</v>
      </c>
      <c r="AA323" s="5">
        <v>0</v>
      </c>
      <c r="AC323" s="35" t="str">
        <f t="shared" si="69"/>
        <v/>
      </c>
    </row>
    <row r="324" spans="2:29">
      <c r="B324" s="266">
        <v>40860</v>
      </c>
      <c r="C324" s="374">
        <f>+'data''11'!B321</f>
        <v>2417.9993199999999</v>
      </c>
      <c r="D324" s="268">
        <f t="shared" si="56"/>
        <v>0</v>
      </c>
      <c r="E324" s="269">
        <f t="shared" si="57"/>
        <v>0</v>
      </c>
      <c r="F324" s="270">
        <f t="shared" si="58"/>
        <v>619.17877099999987</v>
      </c>
      <c r="G324" s="271">
        <f t="shared" si="59"/>
        <v>1700</v>
      </c>
      <c r="H324" s="268">
        <f t="shared" si="60"/>
        <v>2319.1787709999999</v>
      </c>
      <c r="I324" s="272">
        <f t="shared" si="61"/>
        <v>0</v>
      </c>
      <c r="J324" s="273">
        <f t="shared" si="62"/>
        <v>0</v>
      </c>
      <c r="K324" s="274">
        <f t="shared" si="63"/>
        <v>0</v>
      </c>
      <c r="L324" s="267">
        <f>'data''11'!C321</f>
        <v>2319.1787709999999</v>
      </c>
      <c r="M324" s="275">
        <f t="shared" si="64"/>
        <v>4462</v>
      </c>
      <c r="N324" s="276">
        <f>'data''11'!D321</f>
        <v>1700</v>
      </c>
      <c r="O324" s="277">
        <f>'data''11'!E321</f>
        <v>50</v>
      </c>
      <c r="P324" s="278">
        <f t="shared" si="65"/>
        <v>1750</v>
      </c>
      <c r="Q324" s="267">
        <f>IF('data''11'!G321&lt;data2011!Z324, 'data''11'!G321, 'data''11'!G321-data2011!Z324)</f>
        <v>4462</v>
      </c>
      <c r="R324" s="279"/>
      <c r="S324" s="279"/>
      <c r="T324" s="77" t="str">
        <f>+'data''11'!H321</f>
        <v>Y</v>
      </c>
      <c r="U324" s="187" t="str">
        <f>+'data''11'!I321</f>
        <v>N</v>
      </c>
      <c r="V324" s="77"/>
      <c r="W324" s="78" t="str">
        <f t="shared" si="66"/>
        <v/>
      </c>
      <c r="X324" s="79" t="str">
        <f t="shared" si="67"/>
        <v/>
      </c>
      <c r="Y324" s="77">
        <f t="shared" si="68"/>
        <v>4462</v>
      </c>
      <c r="AA324" s="5">
        <v>0</v>
      </c>
      <c r="AC324" s="35" t="str">
        <f t="shared" si="69"/>
        <v/>
      </c>
    </row>
    <row r="325" spans="2:29">
      <c r="B325" s="266">
        <v>40861</v>
      </c>
      <c r="C325" s="374">
        <f>+'data''11'!B322</f>
        <v>2381.1949100000002</v>
      </c>
      <c r="D325" s="268">
        <f t="shared" si="56"/>
        <v>0</v>
      </c>
      <c r="E325" s="269">
        <f t="shared" si="57"/>
        <v>0</v>
      </c>
      <c r="F325" s="270">
        <f t="shared" si="58"/>
        <v>619.52777999999989</v>
      </c>
      <c r="G325" s="271">
        <f t="shared" si="59"/>
        <v>1700</v>
      </c>
      <c r="H325" s="268">
        <f t="shared" si="60"/>
        <v>2319.5277799999999</v>
      </c>
      <c r="I325" s="272">
        <f t="shared" si="61"/>
        <v>0</v>
      </c>
      <c r="J325" s="273">
        <f t="shared" si="62"/>
        <v>0</v>
      </c>
      <c r="K325" s="274">
        <f t="shared" si="63"/>
        <v>0</v>
      </c>
      <c r="L325" s="267">
        <f>'data''11'!C322</f>
        <v>2319.5277799999999</v>
      </c>
      <c r="M325" s="275">
        <f t="shared" si="64"/>
        <v>4086</v>
      </c>
      <c r="N325" s="276">
        <f>'data''11'!D322</f>
        <v>1700</v>
      </c>
      <c r="O325" s="277">
        <f>'data''11'!E322</f>
        <v>50</v>
      </c>
      <c r="P325" s="278">
        <f t="shared" si="65"/>
        <v>1750</v>
      </c>
      <c r="Q325" s="267">
        <f>IF('data''11'!G322&lt;data2011!Z325, 'data''11'!G322, 'data''11'!G322-data2011!Z325)</f>
        <v>4086</v>
      </c>
      <c r="R325" s="279"/>
      <c r="S325" s="279"/>
      <c r="T325" s="77" t="str">
        <f>+'data''11'!H322</f>
        <v>Y</v>
      </c>
      <c r="U325" s="187" t="str">
        <f>+'data''11'!I322</f>
        <v>N</v>
      </c>
      <c r="V325" s="77"/>
      <c r="W325" s="78" t="str">
        <f t="shared" si="66"/>
        <v/>
      </c>
      <c r="X325" s="79" t="str">
        <f t="shared" si="67"/>
        <v/>
      </c>
      <c r="Y325" s="77">
        <f t="shared" si="68"/>
        <v>4086</v>
      </c>
      <c r="AA325" s="5">
        <v>0</v>
      </c>
      <c r="AC325" s="35" t="str">
        <f t="shared" si="69"/>
        <v/>
      </c>
    </row>
    <row r="326" spans="2:29">
      <c r="B326" s="266">
        <v>40862</v>
      </c>
      <c r="C326" s="374">
        <f>+'data''11'!B323</f>
        <v>2277.84006</v>
      </c>
      <c r="D326" s="268">
        <f t="shared" si="56"/>
        <v>0</v>
      </c>
      <c r="E326" s="269">
        <f t="shared" si="57"/>
        <v>0</v>
      </c>
      <c r="F326" s="270">
        <f t="shared" si="58"/>
        <v>608.24892999999975</v>
      </c>
      <c r="G326" s="271">
        <f t="shared" si="59"/>
        <v>1700</v>
      </c>
      <c r="H326" s="268">
        <f t="shared" si="60"/>
        <v>2308.2489299999997</v>
      </c>
      <c r="I326" s="272">
        <f t="shared" si="61"/>
        <v>0</v>
      </c>
      <c r="J326" s="273">
        <f t="shared" si="62"/>
        <v>0</v>
      </c>
      <c r="K326" s="274">
        <f t="shared" si="63"/>
        <v>0</v>
      </c>
      <c r="L326" s="267">
        <f>'data''11'!C323</f>
        <v>2308.2489299999997</v>
      </c>
      <c r="M326" s="275">
        <f t="shared" si="64"/>
        <v>4447</v>
      </c>
      <c r="N326" s="276">
        <f>'data''11'!D323</f>
        <v>1700</v>
      </c>
      <c r="O326" s="277">
        <f>'data''11'!E323</f>
        <v>50</v>
      </c>
      <c r="P326" s="278">
        <f t="shared" si="65"/>
        <v>1750</v>
      </c>
      <c r="Q326" s="267">
        <f>IF('data''11'!G323&lt;data2011!Z326, 'data''11'!G323, 'data''11'!G323-data2011!Z326)</f>
        <v>4447</v>
      </c>
      <c r="R326" s="279"/>
      <c r="S326" s="279"/>
      <c r="T326" s="77" t="str">
        <f>+'data''11'!H323</f>
        <v>Y</v>
      </c>
      <c r="U326" s="187" t="str">
        <f>+'data''11'!I323</f>
        <v>N</v>
      </c>
      <c r="V326" s="77"/>
      <c r="W326" s="78" t="str">
        <f t="shared" si="66"/>
        <v/>
      </c>
      <c r="X326" s="79" t="str">
        <f t="shared" si="67"/>
        <v/>
      </c>
      <c r="Y326" s="77">
        <f t="shared" si="68"/>
        <v>4447</v>
      </c>
      <c r="AA326" s="5">
        <v>0</v>
      </c>
      <c r="AC326" s="35" t="str">
        <f t="shared" si="69"/>
        <v/>
      </c>
    </row>
    <row r="327" spans="2:29">
      <c r="B327" s="266">
        <v>40863</v>
      </c>
      <c r="C327" s="374">
        <f>+'data''11'!B324</f>
        <v>2212.80213</v>
      </c>
      <c r="D327" s="268">
        <f t="shared" si="56"/>
        <v>0</v>
      </c>
      <c r="E327" s="269">
        <f t="shared" si="57"/>
        <v>0</v>
      </c>
      <c r="F327" s="270">
        <f t="shared" si="58"/>
        <v>605.89170306051119</v>
      </c>
      <c r="G327" s="271">
        <f t="shared" si="59"/>
        <v>1700</v>
      </c>
      <c r="H327" s="268">
        <f t="shared" si="60"/>
        <v>2305.8917030605112</v>
      </c>
      <c r="I327" s="272">
        <f t="shared" si="61"/>
        <v>0</v>
      </c>
      <c r="J327" s="273">
        <f t="shared" si="62"/>
        <v>0</v>
      </c>
      <c r="K327" s="274">
        <f t="shared" si="63"/>
        <v>0</v>
      </c>
      <c r="L327" s="267">
        <f>'data''11'!C324</f>
        <v>2305.8917030605112</v>
      </c>
      <c r="M327" s="275">
        <f t="shared" si="64"/>
        <v>1188</v>
      </c>
      <c r="N327" s="276">
        <f>'data''11'!D324</f>
        <v>1700</v>
      </c>
      <c r="O327" s="277">
        <f>'data''11'!E324</f>
        <v>50</v>
      </c>
      <c r="P327" s="278">
        <f t="shared" si="65"/>
        <v>1750</v>
      </c>
      <c r="Q327" s="267">
        <f>IF('data''11'!G324&lt;data2011!Z327, 'data''11'!G324, 'data''11'!G324-data2011!Z327)</f>
        <v>1188</v>
      </c>
      <c r="R327" s="279"/>
      <c r="S327" s="279"/>
      <c r="T327" s="77" t="str">
        <f>+'data''11'!H324</f>
        <v>Y</v>
      </c>
      <c r="U327" s="187" t="str">
        <f>+'data''11'!I324</f>
        <v>N</v>
      </c>
      <c r="V327" s="77"/>
      <c r="W327" s="78" t="str">
        <f t="shared" si="66"/>
        <v/>
      </c>
      <c r="X327" s="79" t="str">
        <f t="shared" si="67"/>
        <v/>
      </c>
      <c r="Y327" s="77">
        <f t="shared" si="68"/>
        <v>1188</v>
      </c>
      <c r="AA327" s="5">
        <v>0</v>
      </c>
      <c r="AC327" s="35" t="str">
        <f t="shared" si="69"/>
        <v/>
      </c>
    </row>
    <row r="328" spans="2:29">
      <c r="B328" s="266">
        <v>40864</v>
      </c>
      <c r="C328" s="374">
        <f>+'data''11'!B325</f>
        <v>2181.0394200000001</v>
      </c>
      <c r="D328" s="268">
        <f t="shared" ref="D328:D372" si="70">IF(T328="N",IF(U328="n",IF(N328&gt;M328,M328,N328),0),0)</f>
        <v>0</v>
      </c>
      <c r="E328" s="269">
        <f t="shared" ref="E328:E372" si="71">IF(T328="n",IF(U328="n",IF(N328&gt;M328,N328-M328,0),0),0)</f>
        <v>0</v>
      </c>
      <c r="F328" s="270">
        <f t="shared" ref="F328:F372" si="72">IF(T328="y",IF(U328="n",L328-N328,0),0)</f>
        <v>618.58036183306285</v>
      </c>
      <c r="G328" s="271">
        <f t="shared" ref="G328:G372" si="73">IF(T328="y",N328,0)</f>
        <v>1700</v>
      </c>
      <c r="H328" s="268">
        <f t="shared" ref="H328:H372" si="74">+D328+E328+F328+G328</f>
        <v>2318.5803618330629</v>
      </c>
      <c r="I328" s="272">
        <f t="shared" ref="I328:I372" si="75">IF(U328="y",L328-N328,0)</f>
        <v>0</v>
      </c>
      <c r="J328" s="273">
        <f t="shared" ref="J328:J372" si="76">IF(U328="y",0,IF(T328="y",0,IF(L328-H328&gt;0,IF(M328-H328&gt;0,IF(L328&gt;=M328,M328-H328,IF(M328-L328&gt;0,L328-H328,0)),0),0)))</f>
        <v>0</v>
      </c>
      <c r="K328" s="274">
        <f t="shared" ref="K328:K372" si="77">IF(U328="y",0,IF(T328="y",0,IF(L328-H328&gt;0,IF(H328-M328&gt;0,L328-H328,IF(L328-M328&gt;0,L328-M328,0)),0)))</f>
        <v>0</v>
      </c>
      <c r="L328" s="267">
        <f>'data''11'!C325</f>
        <v>2318.5803618330629</v>
      </c>
      <c r="M328" s="275">
        <f t="shared" ref="M328:M372" si="78">+Q328-R328-S328</f>
        <v>2804</v>
      </c>
      <c r="N328" s="276">
        <f>'data''11'!D325</f>
        <v>1700</v>
      </c>
      <c r="O328" s="277">
        <f>'data''11'!E325</f>
        <v>50</v>
      </c>
      <c r="P328" s="278">
        <f t="shared" ref="P328:P372" si="79">SUM(N328:O328)</f>
        <v>1750</v>
      </c>
      <c r="Q328" s="267">
        <f>IF('data''11'!G325&lt;data2011!Z328, 'data''11'!G325, 'data''11'!G325-data2011!Z328)</f>
        <v>2804</v>
      </c>
      <c r="R328" s="279"/>
      <c r="S328" s="279"/>
      <c r="T328" s="77" t="str">
        <f>+'data''11'!H325</f>
        <v>Y</v>
      </c>
      <c r="U328" s="187" t="str">
        <f>+'data''11'!I325</f>
        <v>N</v>
      </c>
      <c r="V328" s="77"/>
      <c r="W328" s="78" t="str">
        <f t="shared" ref="W328:W372" si="80">IF(SUM(H328:K328)=L328,"","sum of col (6)-(9) not equal to col (10)")</f>
        <v/>
      </c>
      <c r="X328" s="79" t="str">
        <f t="shared" ref="X328:X372" si="81">IF(T328="N",IF(U328="Y","Col (16)&amp; Col (17) Mismatch",""),"")</f>
        <v/>
      </c>
      <c r="Y328" s="77">
        <f t="shared" si="68"/>
        <v>2804</v>
      </c>
      <c r="AA328" s="5">
        <v>0</v>
      </c>
      <c r="AC328" s="35" t="str">
        <f t="shared" si="69"/>
        <v/>
      </c>
    </row>
    <row r="329" spans="2:29">
      <c r="B329" s="266">
        <v>40865</v>
      </c>
      <c r="C329" s="374">
        <f>+'data''11'!B326</f>
        <v>2119.5306799999998</v>
      </c>
      <c r="D329" s="268">
        <f t="shared" si="70"/>
        <v>0</v>
      </c>
      <c r="E329" s="269">
        <f t="shared" si="71"/>
        <v>0</v>
      </c>
      <c r="F329" s="270">
        <f t="shared" si="72"/>
        <v>616.09445662534017</v>
      </c>
      <c r="G329" s="271">
        <f t="shared" si="73"/>
        <v>1700</v>
      </c>
      <c r="H329" s="268">
        <f t="shared" si="74"/>
        <v>2316.0944566253402</v>
      </c>
      <c r="I329" s="272">
        <f t="shared" si="75"/>
        <v>0</v>
      </c>
      <c r="J329" s="273">
        <f t="shared" si="76"/>
        <v>0</v>
      </c>
      <c r="K329" s="274">
        <f t="shared" si="77"/>
        <v>0</v>
      </c>
      <c r="L329" s="267">
        <f>'data''11'!C326</f>
        <v>2316.0944566253402</v>
      </c>
      <c r="M329" s="275">
        <f t="shared" si="78"/>
        <v>1604</v>
      </c>
      <c r="N329" s="276">
        <f>'data''11'!D326</f>
        <v>1700</v>
      </c>
      <c r="O329" s="277">
        <f>'data''11'!E326</f>
        <v>50</v>
      </c>
      <c r="P329" s="278">
        <f t="shared" si="79"/>
        <v>1750</v>
      </c>
      <c r="Q329" s="267">
        <f>IF('data''11'!G326&lt;data2011!Z329, 'data''11'!G326, 'data''11'!G326-data2011!Z329)</f>
        <v>1604</v>
      </c>
      <c r="R329" s="279"/>
      <c r="S329" s="279"/>
      <c r="T329" s="77" t="str">
        <f>+'data''11'!H326</f>
        <v>Y</v>
      </c>
      <c r="U329" s="187" t="str">
        <f>+'data''11'!I326</f>
        <v>N</v>
      </c>
      <c r="V329" s="77"/>
      <c r="W329" s="78" t="str">
        <f t="shared" si="80"/>
        <v/>
      </c>
      <c r="X329" s="79" t="str">
        <f t="shared" si="81"/>
        <v/>
      </c>
      <c r="Y329" s="77">
        <f t="shared" ref="Y329:Y372" si="82">IF(T329="y", Q329, Q329-J329-D329)</f>
        <v>1604</v>
      </c>
      <c r="AA329" s="5">
        <v>0</v>
      </c>
      <c r="AC329" s="35" t="str">
        <f t="shared" ref="AC329:AC372" si="83">IF(D329+J329&lt;=Q329, "", "y")</f>
        <v/>
      </c>
    </row>
    <row r="330" spans="2:29">
      <c r="B330" s="266">
        <v>40866</v>
      </c>
      <c r="C330" s="374">
        <f>+'data''11'!B327</f>
        <v>2081.2137600000001</v>
      </c>
      <c r="D330" s="268">
        <f t="shared" si="70"/>
        <v>0</v>
      </c>
      <c r="E330" s="269">
        <f t="shared" si="71"/>
        <v>0</v>
      </c>
      <c r="F330" s="270">
        <f t="shared" si="72"/>
        <v>613.09593626635296</v>
      </c>
      <c r="G330" s="271">
        <f t="shared" si="73"/>
        <v>1700</v>
      </c>
      <c r="H330" s="268">
        <f t="shared" si="74"/>
        <v>2313.095936266353</v>
      </c>
      <c r="I330" s="272">
        <f t="shared" si="75"/>
        <v>0</v>
      </c>
      <c r="J330" s="273">
        <f t="shared" si="76"/>
        <v>0</v>
      </c>
      <c r="K330" s="274">
        <f t="shared" si="77"/>
        <v>0</v>
      </c>
      <c r="L330" s="267">
        <f>'data''11'!C327</f>
        <v>2313.095936266353</v>
      </c>
      <c r="M330" s="275">
        <f t="shared" si="78"/>
        <v>2230</v>
      </c>
      <c r="N330" s="276">
        <f>'data''11'!D327</f>
        <v>1700</v>
      </c>
      <c r="O330" s="277">
        <f>'data''11'!E327</f>
        <v>50</v>
      </c>
      <c r="P330" s="278">
        <f t="shared" si="79"/>
        <v>1750</v>
      </c>
      <c r="Q330" s="267">
        <f>IF('data''11'!G327&lt;data2011!Z330, 'data''11'!G327, 'data''11'!G327-data2011!Z330)</f>
        <v>2230</v>
      </c>
      <c r="R330" s="279"/>
      <c r="S330" s="279"/>
      <c r="T330" s="77" t="str">
        <f>+'data''11'!H327</f>
        <v>Y</v>
      </c>
      <c r="U330" s="187" t="str">
        <f>+'data''11'!I327</f>
        <v>N</v>
      </c>
      <c r="V330" s="77"/>
      <c r="W330" s="78" t="str">
        <f t="shared" si="80"/>
        <v/>
      </c>
      <c r="X330" s="79" t="str">
        <f t="shared" si="81"/>
        <v/>
      </c>
      <c r="Y330" s="77">
        <f t="shared" si="82"/>
        <v>2230</v>
      </c>
      <c r="AA330" s="5">
        <v>0</v>
      </c>
      <c r="AC330" s="35" t="str">
        <f t="shared" si="83"/>
        <v/>
      </c>
    </row>
    <row r="331" spans="2:29">
      <c r="B331" s="266">
        <v>40867</v>
      </c>
      <c r="C331" s="374">
        <f>+'data''11'!B328</f>
        <v>2081.2137600000001</v>
      </c>
      <c r="D331" s="268">
        <f t="shared" si="70"/>
        <v>0</v>
      </c>
      <c r="E331" s="269">
        <f t="shared" si="71"/>
        <v>0</v>
      </c>
      <c r="F331" s="270">
        <f t="shared" si="72"/>
        <v>611.17346794568812</v>
      </c>
      <c r="G331" s="271">
        <f t="shared" si="73"/>
        <v>1700</v>
      </c>
      <c r="H331" s="268">
        <f t="shared" si="74"/>
        <v>2311.1734679456881</v>
      </c>
      <c r="I331" s="272">
        <f t="shared" si="75"/>
        <v>0</v>
      </c>
      <c r="J331" s="273">
        <f t="shared" si="76"/>
        <v>0</v>
      </c>
      <c r="K331" s="274">
        <f t="shared" si="77"/>
        <v>0</v>
      </c>
      <c r="L331" s="267">
        <f>'data''11'!C328</f>
        <v>2311.1734679456881</v>
      </c>
      <c r="M331" s="275">
        <f t="shared" si="78"/>
        <v>2230</v>
      </c>
      <c r="N331" s="276">
        <f>'data''11'!D328</f>
        <v>1700</v>
      </c>
      <c r="O331" s="277">
        <f>'data''11'!E328</f>
        <v>50</v>
      </c>
      <c r="P331" s="278">
        <f t="shared" si="79"/>
        <v>1750</v>
      </c>
      <c r="Q331" s="267">
        <f>IF('data''11'!G328&lt;data2011!Z331, 'data''11'!G328, 'data''11'!G328-data2011!Z331)</f>
        <v>2230</v>
      </c>
      <c r="R331" s="279"/>
      <c r="S331" s="279"/>
      <c r="T331" s="77" t="str">
        <f>+'data''11'!H328</f>
        <v>Y</v>
      </c>
      <c r="U331" s="187" t="str">
        <f>+'data''11'!I328</f>
        <v>N</v>
      </c>
      <c r="V331" s="77"/>
      <c r="W331" s="78" t="str">
        <f t="shared" si="80"/>
        <v/>
      </c>
      <c r="X331" s="79" t="str">
        <f t="shared" si="81"/>
        <v/>
      </c>
      <c r="Y331" s="77">
        <f t="shared" si="82"/>
        <v>2230</v>
      </c>
      <c r="AA331" s="5">
        <v>0</v>
      </c>
      <c r="AC331" s="35" t="str">
        <f t="shared" si="83"/>
        <v/>
      </c>
    </row>
    <row r="332" spans="2:29">
      <c r="B332" s="266">
        <v>40868</v>
      </c>
      <c r="C332" s="374">
        <f>+'data''11'!B329</f>
        <v>2030.7967599999999</v>
      </c>
      <c r="D332" s="268">
        <f t="shared" si="70"/>
        <v>0</v>
      </c>
      <c r="E332" s="269">
        <f t="shared" si="71"/>
        <v>0</v>
      </c>
      <c r="F332" s="270">
        <f t="shared" si="72"/>
        <v>618.60943523829701</v>
      </c>
      <c r="G332" s="271">
        <f t="shared" si="73"/>
        <v>1700</v>
      </c>
      <c r="H332" s="268">
        <f t="shared" si="74"/>
        <v>2318.609435238297</v>
      </c>
      <c r="I332" s="272">
        <f t="shared" si="75"/>
        <v>0</v>
      </c>
      <c r="J332" s="273">
        <f t="shared" si="76"/>
        <v>0</v>
      </c>
      <c r="K332" s="274">
        <f t="shared" si="77"/>
        <v>0</v>
      </c>
      <c r="L332" s="267">
        <f>'data''11'!C329</f>
        <v>2318.609435238297</v>
      </c>
      <c r="M332" s="275">
        <f t="shared" si="78"/>
        <v>2235</v>
      </c>
      <c r="N332" s="276">
        <f>'data''11'!D329</f>
        <v>1700</v>
      </c>
      <c r="O332" s="277">
        <f>'data''11'!E329</f>
        <v>50</v>
      </c>
      <c r="P332" s="278">
        <f t="shared" si="79"/>
        <v>1750</v>
      </c>
      <c r="Q332" s="267">
        <f>IF('data''11'!G329&lt;data2011!Z332, 'data''11'!G329, 'data''11'!G329-data2011!Z332)</f>
        <v>2235</v>
      </c>
      <c r="R332" s="279"/>
      <c r="S332" s="279"/>
      <c r="T332" s="77" t="str">
        <f>+'data''11'!H329</f>
        <v>Y</v>
      </c>
      <c r="U332" s="187" t="str">
        <f>+'data''11'!I329</f>
        <v>N</v>
      </c>
      <c r="V332" s="77"/>
      <c r="W332" s="78" t="str">
        <f t="shared" si="80"/>
        <v/>
      </c>
      <c r="X332" s="79" t="str">
        <f t="shared" si="81"/>
        <v/>
      </c>
      <c r="Y332" s="77">
        <f t="shared" si="82"/>
        <v>2235</v>
      </c>
      <c r="AA332" s="5">
        <v>0</v>
      </c>
      <c r="AC332" s="35" t="str">
        <f t="shared" si="83"/>
        <v/>
      </c>
    </row>
    <row r="333" spans="2:29">
      <c r="B333" s="266">
        <v>40869</v>
      </c>
      <c r="C333" s="374">
        <f>+'data''11'!B330</f>
        <v>1956.1795999999999</v>
      </c>
      <c r="D333" s="268">
        <f t="shared" si="70"/>
        <v>0</v>
      </c>
      <c r="E333" s="269">
        <f t="shared" si="71"/>
        <v>0</v>
      </c>
      <c r="F333" s="270">
        <f t="shared" si="72"/>
        <v>606.7880749138294</v>
      </c>
      <c r="G333" s="271">
        <f t="shared" si="73"/>
        <v>1700</v>
      </c>
      <c r="H333" s="268">
        <f t="shared" si="74"/>
        <v>2306.7880749138294</v>
      </c>
      <c r="I333" s="272">
        <f t="shared" si="75"/>
        <v>0</v>
      </c>
      <c r="J333" s="273">
        <f t="shared" si="76"/>
        <v>0</v>
      </c>
      <c r="K333" s="274">
        <f t="shared" si="77"/>
        <v>0</v>
      </c>
      <c r="L333" s="267">
        <f>'data''11'!C330</f>
        <v>2306.7880749138294</v>
      </c>
      <c r="M333" s="275">
        <f t="shared" si="78"/>
        <v>1817</v>
      </c>
      <c r="N333" s="276">
        <f>'data''11'!D330</f>
        <v>1700</v>
      </c>
      <c r="O333" s="277">
        <f>'data''11'!E330</f>
        <v>50</v>
      </c>
      <c r="P333" s="278">
        <f t="shared" si="79"/>
        <v>1750</v>
      </c>
      <c r="Q333" s="267">
        <f>IF('data''11'!G330&lt;data2011!Z333, 'data''11'!G330, 'data''11'!G330-data2011!Z333)</f>
        <v>1817</v>
      </c>
      <c r="R333" s="279"/>
      <c r="S333" s="279"/>
      <c r="T333" s="77" t="str">
        <f>+'data''11'!H330</f>
        <v>Y</v>
      </c>
      <c r="U333" s="187" t="str">
        <f>+'data''11'!I330</f>
        <v>N</v>
      </c>
      <c r="V333" s="77"/>
      <c r="W333" s="78" t="str">
        <f t="shared" si="80"/>
        <v/>
      </c>
      <c r="X333" s="79" t="str">
        <f t="shared" si="81"/>
        <v/>
      </c>
      <c r="Y333" s="77">
        <f t="shared" si="82"/>
        <v>1817</v>
      </c>
      <c r="AA333" s="5">
        <v>0</v>
      </c>
      <c r="AC333" s="35" t="str">
        <f t="shared" si="83"/>
        <v/>
      </c>
    </row>
    <row r="334" spans="2:29">
      <c r="B334" s="266">
        <v>40870</v>
      </c>
      <c r="C334" s="374">
        <f>+'data''11'!B331</f>
        <v>1832.1537800000001</v>
      </c>
      <c r="D334" s="268">
        <f t="shared" si="70"/>
        <v>0</v>
      </c>
      <c r="E334" s="269">
        <f t="shared" si="71"/>
        <v>0</v>
      </c>
      <c r="F334" s="270">
        <f t="shared" si="72"/>
        <v>600.85917193382465</v>
      </c>
      <c r="G334" s="271">
        <f t="shared" si="73"/>
        <v>1700</v>
      </c>
      <c r="H334" s="268">
        <f t="shared" si="74"/>
        <v>2300.8591719338247</v>
      </c>
      <c r="I334" s="272">
        <f t="shared" si="75"/>
        <v>0</v>
      </c>
      <c r="J334" s="273">
        <f t="shared" si="76"/>
        <v>0</v>
      </c>
      <c r="K334" s="274">
        <f t="shared" si="77"/>
        <v>0</v>
      </c>
      <c r="L334" s="267">
        <f>'data''11'!C331</f>
        <v>2300.8591719338247</v>
      </c>
      <c r="M334" s="275">
        <f t="shared" si="78"/>
        <v>1364</v>
      </c>
      <c r="N334" s="276">
        <f>'data''11'!D331</f>
        <v>1700</v>
      </c>
      <c r="O334" s="277">
        <f>'data''11'!E331</f>
        <v>50</v>
      </c>
      <c r="P334" s="278">
        <f t="shared" si="79"/>
        <v>1750</v>
      </c>
      <c r="Q334" s="267">
        <f>IF('data''11'!G331&lt;data2011!Z334, 'data''11'!G331, 'data''11'!G331-data2011!Z334)</f>
        <v>1364</v>
      </c>
      <c r="R334" s="279"/>
      <c r="S334" s="279"/>
      <c r="T334" s="77" t="str">
        <f>+'data''11'!H331</f>
        <v>Y</v>
      </c>
      <c r="U334" s="187" t="str">
        <f>+'data''11'!I331</f>
        <v>N</v>
      </c>
      <c r="V334" s="77"/>
      <c r="W334" s="78" t="str">
        <f t="shared" si="80"/>
        <v/>
      </c>
      <c r="X334" s="79" t="str">
        <f t="shared" si="81"/>
        <v/>
      </c>
      <c r="Y334" s="77">
        <f t="shared" si="82"/>
        <v>1364</v>
      </c>
      <c r="AA334" s="5">
        <v>0</v>
      </c>
      <c r="AC334" s="35" t="str">
        <f t="shared" si="83"/>
        <v/>
      </c>
    </row>
    <row r="335" spans="2:29">
      <c r="B335" s="266">
        <v>40871</v>
      </c>
      <c r="C335" s="374">
        <f>+'data''11'!B332</f>
        <v>1746.44488</v>
      </c>
      <c r="D335" s="268">
        <f t="shared" si="70"/>
        <v>0</v>
      </c>
      <c r="E335" s="269">
        <f t="shared" si="71"/>
        <v>0</v>
      </c>
      <c r="F335" s="270">
        <f t="shared" si="72"/>
        <v>603.80866546424932</v>
      </c>
      <c r="G335" s="271">
        <f t="shared" si="73"/>
        <v>1700</v>
      </c>
      <c r="H335" s="268">
        <f t="shared" si="74"/>
        <v>2303.8086654642493</v>
      </c>
      <c r="I335" s="272">
        <f t="shared" si="75"/>
        <v>0</v>
      </c>
      <c r="J335" s="273">
        <f t="shared" si="76"/>
        <v>0</v>
      </c>
      <c r="K335" s="274">
        <f t="shared" si="77"/>
        <v>0</v>
      </c>
      <c r="L335" s="267">
        <f>'data''11'!C332</f>
        <v>2303.8086654642493</v>
      </c>
      <c r="M335" s="275">
        <f t="shared" si="78"/>
        <v>1504</v>
      </c>
      <c r="N335" s="276">
        <f>'data''11'!D332</f>
        <v>1700</v>
      </c>
      <c r="O335" s="277">
        <f>'data''11'!E332</f>
        <v>50</v>
      </c>
      <c r="P335" s="278">
        <f t="shared" si="79"/>
        <v>1750</v>
      </c>
      <c r="Q335" s="267">
        <f>IF('data''11'!G332&lt;data2011!Z335, 'data''11'!G332, 'data''11'!G332-data2011!Z335)</f>
        <v>1504</v>
      </c>
      <c r="R335" s="279"/>
      <c r="S335" s="279"/>
      <c r="T335" s="77" t="str">
        <f>+'data''11'!H332</f>
        <v>Y</v>
      </c>
      <c r="U335" s="187" t="str">
        <f>+'data''11'!I332</f>
        <v>N</v>
      </c>
      <c r="V335" s="77"/>
      <c r="W335" s="78" t="str">
        <f t="shared" si="80"/>
        <v/>
      </c>
      <c r="X335" s="79" t="str">
        <f t="shared" si="81"/>
        <v/>
      </c>
      <c r="Y335" s="77">
        <f t="shared" si="82"/>
        <v>1504</v>
      </c>
      <c r="AA335" s="5">
        <v>0</v>
      </c>
      <c r="AC335" s="35" t="str">
        <f t="shared" si="83"/>
        <v/>
      </c>
    </row>
    <row r="336" spans="2:29">
      <c r="B336" s="266">
        <v>40872</v>
      </c>
      <c r="C336" s="374">
        <f>+'data''11'!B333</f>
        <v>1746.44488</v>
      </c>
      <c r="D336" s="268">
        <f t="shared" si="70"/>
        <v>0</v>
      </c>
      <c r="E336" s="269">
        <f t="shared" si="71"/>
        <v>0</v>
      </c>
      <c r="F336" s="270">
        <f t="shared" si="72"/>
        <v>604.24346735194831</v>
      </c>
      <c r="G336" s="271">
        <f t="shared" si="73"/>
        <v>1700</v>
      </c>
      <c r="H336" s="268">
        <f t="shared" si="74"/>
        <v>2304.2434673519483</v>
      </c>
      <c r="I336" s="272">
        <f t="shared" si="75"/>
        <v>0</v>
      </c>
      <c r="J336" s="273">
        <f t="shared" si="76"/>
        <v>0</v>
      </c>
      <c r="K336" s="274">
        <f t="shared" si="77"/>
        <v>0</v>
      </c>
      <c r="L336" s="267">
        <f>'data''11'!C333</f>
        <v>2304.2434673519483</v>
      </c>
      <c r="M336" s="275">
        <f t="shared" si="78"/>
        <v>1504</v>
      </c>
      <c r="N336" s="276">
        <f>'data''11'!D333</f>
        <v>1700</v>
      </c>
      <c r="O336" s="277">
        <f>'data''11'!E333</f>
        <v>50</v>
      </c>
      <c r="P336" s="278">
        <f t="shared" si="79"/>
        <v>1750</v>
      </c>
      <c r="Q336" s="267">
        <f>IF('data''11'!G333&lt;data2011!Z336, 'data''11'!G333, 'data''11'!G333-data2011!Z336)</f>
        <v>1504</v>
      </c>
      <c r="R336" s="279"/>
      <c r="S336" s="279"/>
      <c r="T336" s="77" t="str">
        <f>+'data''11'!H333</f>
        <v>Y</v>
      </c>
      <c r="U336" s="187" t="str">
        <f>+'data''11'!I333</f>
        <v>N</v>
      </c>
      <c r="V336" s="77"/>
      <c r="W336" s="78" t="str">
        <f t="shared" si="80"/>
        <v/>
      </c>
      <c r="X336" s="79" t="str">
        <f t="shared" si="81"/>
        <v/>
      </c>
      <c r="Y336" s="77">
        <f t="shared" si="82"/>
        <v>1504</v>
      </c>
      <c r="AA336" s="5">
        <v>0</v>
      </c>
      <c r="AC336" s="35" t="str">
        <f t="shared" si="83"/>
        <v/>
      </c>
    </row>
    <row r="337" spans="1:29">
      <c r="B337" s="266">
        <v>40873</v>
      </c>
      <c r="C337" s="374">
        <f>+'data''11'!B334</f>
        <v>1755.01577</v>
      </c>
      <c r="D337" s="268">
        <f t="shared" si="70"/>
        <v>0</v>
      </c>
      <c r="E337" s="269">
        <f t="shared" si="71"/>
        <v>0</v>
      </c>
      <c r="F337" s="270">
        <f t="shared" si="72"/>
        <v>604.38106484577793</v>
      </c>
      <c r="G337" s="271">
        <f t="shared" si="73"/>
        <v>1700</v>
      </c>
      <c r="H337" s="268">
        <f t="shared" si="74"/>
        <v>2304.3810648457779</v>
      </c>
      <c r="I337" s="272">
        <f t="shared" si="75"/>
        <v>0</v>
      </c>
      <c r="J337" s="273">
        <f t="shared" si="76"/>
        <v>0</v>
      </c>
      <c r="K337" s="274">
        <f t="shared" si="77"/>
        <v>0</v>
      </c>
      <c r="L337" s="267">
        <f>'data''11'!C334</f>
        <v>2304.3810648457779</v>
      </c>
      <c r="M337" s="275">
        <f t="shared" si="78"/>
        <v>1504</v>
      </c>
      <c r="N337" s="276">
        <f>'data''11'!D334</f>
        <v>1700</v>
      </c>
      <c r="O337" s="277">
        <f>'data''11'!E334</f>
        <v>50</v>
      </c>
      <c r="P337" s="278">
        <f t="shared" si="79"/>
        <v>1750</v>
      </c>
      <c r="Q337" s="267">
        <f>IF('data''11'!G334&lt;data2011!Z337, 'data''11'!G334, 'data''11'!G334-data2011!Z337)</f>
        <v>1504</v>
      </c>
      <c r="R337" s="279"/>
      <c r="S337" s="279"/>
      <c r="T337" s="77" t="str">
        <f>+'data''11'!H334</f>
        <v>Y</v>
      </c>
      <c r="U337" s="187" t="str">
        <f>+'data''11'!I334</f>
        <v>N</v>
      </c>
      <c r="V337" s="77"/>
      <c r="W337" s="78" t="str">
        <f t="shared" si="80"/>
        <v/>
      </c>
      <c r="X337" s="79" t="str">
        <f t="shared" si="81"/>
        <v/>
      </c>
      <c r="Y337" s="77">
        <f t="shared" si="82"/>
        <v>1504</v>
      </c>
      <c r="AA337" s="5">
        <v>0</v>
      </c>
      <c r="AC337" s="35" t="str">
        <f t="shared" si="83"/>
        <v/>
      </c>
    </row>
    <row r="338" spans="1:29">
      <c r="B338" s="266">
        <v>40874</v>
      </c>
      <c r="C338" s="374">
        <f>+'data''11'!B335</f>
        <v>1761.0658100000001</v>
      </c>
      <c r="D338" s="268">
        <f t="shared" si="70"/>
        <v>0</v>
      </c>
      <c r="E338" s="269">
        <f t="shared" si="71"/>
        <v>0</v>
      </c>
      <c r="F338" s="270">
        <f t="shared" si="72"/>
        <v>601.96246694308365</v>
      </c>
      <c r="G338" s="271">
        <f t="shared" si="73"/>
        <v>1700</v>
      </c>
      <c r="H338" s="268">
        <f t="shared" si="74"/>
        <v>2301.9624669430837</v>
      </c>
      <c r="I338" s="272">
        <f t="shared" si="75"/>
        <v>0</v>
      </c>
      <c r="J338" s="273">
        <f t="shared" si="76"/>
        <v>0</v>
      </c>
      <c r="K338" s="274">
        <f t="shared" si="77"/>
        <v>0</v>
      </c>
      <c r="L338" s="267">
        <f>'data''11'!C335</f>
        <v>2301.9624669430837</v>
      </c>
      <c r="M338" s="275">
        <f t="shared" si="78"/>
        <v>1504</v>
      </c>
      <c r="N338" s="276">
        <f>'data''11'!D335</f>
        <v>1700</v>
      </c>
      <c r="O338" s="277">
        <f>'data''11'!E335</f>
        <v>50</v>
      </c>
      <c r="P338" s="278">
        <f t="shared" si="79"/>
        <v>1750</v>
      </c>
      <c r="Q338" s="267">
        <f>IF('data''11'!G335&lt;data2011!Z338, 'data''11'!G335, 'data''11'!G335-data2011!Z338)</f>
        <v>1504</v>
      </c>
      <c r="R338" s="279"/>
      <c r="S338" s="279"/>
      <c r="T338" s="77" t="str">
        <f>+'data''11'!H335</f>
        <v>Y</v>
      </c>
      <c r="U338" s="187" t="str">
        <f>+'data''11'!I335</f>
        <v>N</v>
      </c>
      <c r="V338" s="77"/>
      <c r="W338" s="78" t="str">
        <f t="shared" si="80"/>
        <v/>
      </c>
      <c r="X338" s="79" t="str">
        <f t="shared" si="81"/>
        <v/>
      </c>
      <c r="Y338" s="77">
        <f t="shared" si="82"/>
        <v>1504</v>
      </c>
      <c r="AA338" s="5">
        <v>0</v>
      </c>
      <c r="AC338" s="35" t="str">
        <f t="shared" si="83"/>
        <v/>
      </c>
    </row>
    <row r="339" spans="1:29">
      <c r="B339" s="266">
        <v>40875</v>
      </c>
      <c r="C339" s="374">
        <f>+'data''11'!B336</f>
        <v>1761.0658100000001</v>
      </c>
      <c r="D339" s="268">
        <f t="shared" si="70"/>
        <v>0</v>
      </c>
      <c r="E339" s="269">
        <f t="shared" si="71"/>
        <v>0</v>
      </c>
      <c r="F339" s="270">
        <f t="shared" si="72"/>
        <v>602.25320000000011</v>
      </c>
      <c r="G339" s="271">
        <f t="shared" si="73"/>
        <v>1700</v>
      </c>
      <c r="H339" s="268">
        <f t="shared" si="74"/>
        <v>2302.2532000000001</v>
      </c>
      <c r="I339" s="272">
        <f t="shared" si="75"/>
        <v>0</v>
      </c>
      <c r="J339" s="273">
        <f t="shared" si="76"/>
        <v>0</v>
      </c>
      <c r="K339" s="274">
        <f t="shared" si="77"/>
        <v>0</v>
      </c>
      <c r="L339" s="267">
        <f>'data''11'!C336</f>
        <v>2302.2532000000001</v>
      </c>
      <c r="M339" s="275">
        <f t="shared" si="78"/>
        <v>2780</v>
      </c>
      <c r="N339" s="276">
        <f>'data''11'!D336</f>
        <v>1700</v>
      </c>
      <c r="O339" s="277">
        <f>'data''11'!E336</f>
        <v>50</v>
      </c>
      <c r="P339" s="278">
        <f t="shared" si="79"/>
        <v>1750</v>
      </c>
      <c r="Q339" s="267">
        <f>IF('data''11'!G336&lt;data2011!Z339, 'data''11'!G336, 'data''11'!G336-data2011!Z339)</f>
        <v>2780</v>
      </c>
      <c r="R339" s="279"/>
      <c r="S339" s="279"/>
      <c r="T339" s="77" t="str">
        <f>+'data''11'!H336</f>
        <v>Y</v>
      </c>
      <c r="U339" s="187" t="str">
        <f>+'data''11'!I336</f>
        <v>N</v>
      </c>
      <c r="V339" s="77"/>
      <c r="W339" s="78" t="str">
        <f t="shared" si="80"/>
        <v/>
      </c>
      <c r="X339" s="79" t="str">
        <f t="shared" si="81"/>
        <v/>
      </c>
      <c r="Y339" s="77">
        <f t="shared" si="82"/>
        <v>2780</v>
      </c>
      <c r="AA339" s="5">
        <v>0</v>
      </c>
      <c r="AC339" s="35" t="str">
        <f t="shared" si="83"/>
        <v/>
      </c>
    </row>
    <row r="340" spans="1:29">
      <c r="B340" s="266">
        <v>40876</v>
      </c>
      <c r="C340" s="374">
        <f>+'data''11'!B337</f>
        <v>1761.0658100000001</v>
      </c>
      <c r="D340" s="268">
        <f t="shared" si="70"/>
        <v>0</v>
      </c>
      <c r="E340" s="269">
        <f t="shared" si="71"/>
        <v>0</v>
      </c>
      <c r="F340" s="270">
        <f t="shared" si="72"/>
        <v>603.27009999999973</v>
      </c>
      <c r="G340" s="271">
        <f t="shared" si="73"/>
        <v>1700</v>
      </c>
      <c r="H340" s="268">
        <f t="shared" si="74"/>
        <v>2303.2700999999997</v>
      </c>
      <c r="I340" s="272">
        <f t="shared" si="75"/>
        <v>0</v>
      </c>
      <c r="J340" s="273">
        <f t="shared" si="76"/>
        <v>0</v>
      </c>
      <c r="K340" s="274">
        <f t="shared" si="77"/>
        <v>0</v>
      </c>
      <c r="L340" s="267">
        <f>'data''11'!C337</f>
        <v>2303.2700999999997</v>
      </c>
      <c r="M340" s="275">
        <f t="shared" si="78"/>
        <v>3378</v>
      </c>
      <c r="N340" s="276">
        <f>'data''11'!D337</f>
        <v>1700</v>
      </c>
      <c r="O340" s="277">
        <f>'data''11'!E337</f>
        <v>50</v>
      </c>
      <c r="P340" s="278">
        <f t="shared" si="79"/>
        <v>1750</v>
      </c>
      <c r="Q340" s="267">
        <f>IF('data''11'!G337&lt;data2011!Z340, 'data''11'!G337, 'data''11'!G337-data2011!Z340)</f>
        <v>3378</v>
      </c>
      <c r="R340" s="279"/>
      <c r="S340" s="279"/>
      <c r="T340" s="77" t="str">
        <f>+'data''11'!H337</f>
        <v>Y</v>
      </c>
      <c r="U340" s="187" t="str">
        <f>+'data''11'!I337</f>
        <v>N</v>
      </c>
      <c r="V340" s="77"/>
      <c r="W340" s="78" t="str">
        <f t="shared" si="80"/>
        <v/>
      </c>
      <c r="X340" s="79" t="str">
        <f t="shared" si="81"/>
        <v/>
      </c>
      <c r="Y340" s="77">
        <f t="shared" si="82"/>
        <v>3378</v>
      </c>
      <c r="AA340" s="5">
        <v>0</v>
      </c>
      <c r="AC340" s="35" t="str">
        <f t="shared" si="83"/>
        <v/>
      </c>
    </row>
    <row r="341" spans="1:29">
      <c r="A341" s="5"/>
      <c r="B341" s="266">
        <v>40877</v>
      </c>
      <c r="C341" s="374">
        <f>+'data''11'!B338</f>
        <v>1757.0324499999999</v>
      </c>
      <c r="D341" s="268">
        <f t="shared" si="70"/>
        <v>0</v>
      </c>
      <c r="E341" s="269">
        <f t="shared" si="71"/>
        <v>0</v>
      </c>
      <c r="F341" s="270">
        <f t="shared" si="72"/>
        <v>606.32511000000022</v>
      </c>
      <c r="G341" s="271">
        <f t="shared" si="73"/>
        <v>1700</v>
      </c>
      <c r="H341" s="268">
        <f t="shared" si="74"/>
        <v>2306.3251100000002</v>
      </c>
      <c r="I341" s="272">
        <f t="shared" si="75"/>
        <v>0</v>
      </c>
      <c r="J341" s="273">
        <f t="shared" si="76"/>
        <v>0</v>
      </c>
      <c r="K341" s="274">
        <f t="shared" si="77"/>
        <v>0</v>
      </c>
      <c r="L341" s="267">
        <f>'data''11'!C338</f>
        <v>2306.3251100000002</v>
      </c>
      <c r="M341" s="275">
        <f t="shared" si="78"/>
        <v>2981</v>
      </c>
      <c r="N341" s="276">
        <f>'data''11'!D338</f>
        <v>1700</v>
      </c>
      <c r="O341" s="277">
        <f>'data''11'!E338</f>
        <v>50</v>
      </c>
      <c r="P341" s="278">
        <f t="shared" si="79"/>
        <v>1750</v>
      </c>
      <c r="Q341" s="267">
        <f>IF('data''11'!G338&lt;data2011!Z341, 'data''11'!G338, 'data''11'!G338-data2011!Z341)</f>
        <v>2981</v>
      </c>
      <c r="R341" s="279"/>
      <c r="S341" s="279"/>
      <c r="T341" s="77" t="str">
        <f>+'data''11'!H338</f>
        <v>Y</v>
      </c>
      <c r="U341" s="187" t="str">
        <f>+'data''11'!I338</f>
        <v>N</v>
      </c>
      <c r="V341" s="77"/>
      <c r="W341" s="78" t="str">
        <f t="shared" si="80"/>
        <v/>
      </c>
      <c r="X341" s="79" t="str">
        <f t="shared" si="81"/>
        <v/>
      </c>
      <c r="Y341" s="77">
        <f t="shared" si="82"/>
        <v>2981</v>
      </c>
      <c r="AA341" s="5">
        <v>0</v>
      </c>
      <c r="AC341" s="35" t="str">
        <f t="shared" si="83"/>
        <v/>
      </c>
    </row>
    <row r="342" spans="1:29">
      <c r="B342" s="266">
        <v>40878</v>
      </c>
      <c r="C342" s="374">
        <f>+'data''11'!B339</f>
        <v>1758.5449599999999</v>
      </c>
      <c r="D342" s="268">
        <f t="shared" si="70"/>
        <v>1700</v>
      </c>
      <c r="E342" s="269">
        <f t="shared" si="71"/>
        <v>0</v>
      </c>
      <c r="F342" s="270">
        <f t="shared" si="72"/>
        <v>0</v>
      </c>
      <c r="G342" s="271">
        <f t="shared" si="73"/>
        <v>0</v>
      </c>
      <c r="H342" s="268">
        <f t="shared" si="74"/>
        <v>1700</v>
      </c>
      <c r="I342" s="272">
        <f t="shared" si="75"/>
        <v>0</v>
      </c>
      <c r="J342" s="273">
        <f t="shared" si="76"/>
        <v>1144.7290000000003</v>
      </c>
      <c r="K342" s="274">
        <f t="shared" si="77"/>
        <v>0</v>
      </c>
      <c r="L342" s="267">
        <f>'data''11'!C339</f>
        <v>2844.7290000000003</v>
      </c>
      <c r="M342" s="275">
        <f t="shared" si="78"/>
        <v>6360</v>
      </c>
      <c r="N342" s="276">
        <f>'data''11'!D339</f>
        <v>1700</v>
      </c>
      <c r="O342" s="277">
        <f>'data''11'!E339</f>
        <v>50</v>
      </c>
      <c r="P342" s="278">
        <f t="shared" si="79"/>
        <v>1750</v>
      </c>
      <c r="Q342" s="267">
        <f>IF('data''11'!G339&lt;data2011!Z342, 'data''11'!G339, 'data''11'!G339-data2011!Z342)</f>
        <v>6360</v>
      </c>
      <c r="R342" s="279"/>
      <c r="S342" s="279"/>
      <c r="T342" s="77" t="str">
        <f>+'data''11'!H339</f>
        <v>N</v>
      </c>
      <c r="U342" s="187" t="str">
        <f>+'data''11'!I339</f>
        <v>N</v>
      </c>
      <c r="V342" s="77"/>
      <c r="W342" s="78" t="str">
        <f t="shared" si="80"/>
        <v/>
      </c>
      <c r="X342" s="79" t="str">
        <f t="shared" si="81"/>
        <v/>
      </c>
      <c r="Y342" s="77">
        <f t="shared" si="82"/>
        <v>3515.2709999999997</v>
      </c>
      <c r="AA342" s="5">
        <v>0</v>
      </c>
      <c r="AC342" s="35" t="str">
        <f t="shared" si="83"/>
        <v/>
      </c>
    </row>
    <row r="343" spans="1:29">
      <c r="B343" s="266">
        <v>40879</v>
      </c>
      <c r="C343" s="374">
        <f>+'data''11'!B340</f>
        <v>1736.86565</v>
      </c>
      <c r="D343" s="268">
        <f t="shared" si="70"/>
        <v>1700</v>
      </c>
      <c r="E343" s="269">
        <f t="shared" si="71"/>
        <v>0</v>
      </c>
      <c r="F343" s="270">
        <f t="shared" si="72"/>
        <v>0</v>
      </c>
      <c r="G343" s="271">
        <f t="shared" si="73"/>
        <v>0</v>
      </c>
      <c r="H343" s="268">
        <f t="shared" si="74"/>
        <v>1700</v>
      </c>
      <c r="I343" s="272">
        <f t="shared" si="75"/>
        <v>0</v>
      </c>
      <c r="J343" s="273">
        <f t="shared" si="76"/>
        <v>1608.1306</v>
      </c>
      <c r="K343" s="274">
        <f t="shared" si="77"/>
        <v>0</v>
      </c>
      <c r="L343" s="267">
        <f>'data''11'!C340</f>
        <v>3308.1306</v>
      </c>
      <c r="M343" s="275">
        <f t="shared" si="78"/>
        <v>6608</v>
      </c>
      <c r="N343" s="276">
        <f>'data''11'!D340</f>
        <v>1700</v>
      </c>
      <c r="O343" s="277">
        <f>'data''11'!E340</f>
        <v>50</v>
      </c>
      <c r="P343" s="278">
        <f t="shared" si="79"/>
        <v>1750</v>
      </c>
      <c r="Q343" s="267">
        <f>IF('data''11'!G340&lt;data2011!Z343, 'data''11'!G340, 'data''11'!G340-data2011!Z343)</f>
        <v>6608</v>
      </c>
      <c r="R343" s="279"/>
      <c r="S343" s="279"/>
      <c r="T343" s="77" t="str">
        <f>+'data''11'!H340</f>
        <v>N</v>
      </c>
      <c r="U343" s="187" t="str">
        <f>+'data''11'!I340</f>
        <v>N</v>
      </c>
      <c r="V343" s="77"/>
      <c r="W343" s="78" t="str">
        <f t="shared" si="80"/>
        <v/>
      </c>
      <c r="X343" s="79" t="str">
        <f t="shared" si="81"/>
        <v/>
      </c>
      <c r="Y343" s="77">
        <f t="shared" si="82"/>
        <v>3299.8693999999996</v>
      </c>
      <c r="AA343" s="5">
        <v>0</v>
      </c>
      <c r="AC343" s="35" t="str">
        <f t="shared" si="83"/>
        <v/>
      </c>
    </row>
    <row r="344" spans="1:29">
      <c r="B344" s="266">
        <v>40880</v>
      </c>
      <c r="C344" s="374">
        <f>+'data''11'!B341</f>
        <v>1714.1780000000001</v>
      </c>
      <c r="D344" s="268">
        <f t="shared" si="70"/>
        <v>1700</v>
      </c>
      <c r="E344" s="269">
        <f t="shared" si="71"/>
        <v>0</v>
      </c>
      <c r="F344" s="270">
        <f t="shared" si="72"/>
        <v>0</v>
      </c>
      <c r="G344" s="271">
        <f t="shared" si="73"/>
        <v>0</v>
      </c>
      <c r="H344" s="268">
        <f t="shared" si="74"/>
        <v>1700</v>
      </c>
      <c r="I344" s="272">
        <f t="shared" si="75"/>
        <v>0</v>
      </c>
      <c r="J344" s="273">
        <f t="shared" si="76"/>
        <v>2237.2299000000003</v>
      </c>
      <c r="K344" s="274">
        <f t="shared" si="77"/>
        <v>0</v>
      </c>
      <c r="L344" s="267">
        <f>'data''11'!C341</f>
        <v>3937.2299000000003</v>
      </c>
      <c r="M344" s="275">
        <f t="shared" si="78"/>
        <v>5965</v>
      </c>
      <c r="N344" s="276">
        <f>'data''11'!D341</f>
        <v>1700</v>
      </c>
      <c r="O344" s="277">
        <f>'data''11'!E341</f>
        <v>50</v>
      </c>
      <c r="P344" s="278">
        <f t="shared" si="79"/>
        <v>1750</v>
      </c>
      <c r="Q344" s="267">
        <f>IF('data''11'!G341&lt;data2011!Z344, 'data''11'!G341, 'data''11'!G341-data2011!Z344)</f>
        <v>5965</v>
      </c>
      <c r="R344" s="279"/>
      <c r="S344" s="279"/>
      <c r="T344" s="77" t="str">
        <f>+'data''11'!H341</f>
        <v>N</v>
      </c>
      <c r="U344" s="187" t="str">
        <f>+'data''11'!I341</f>
        <v>N</v>
      </c>
      <c r="V344" s="77"/>
      <c r="W344" s="78" t="str">
        <f t="shared" si="80"/>
        <v/>
      </c>
      <c r="X344" s="79" t="str">
        <f t="shared" si="81"/>
        <v/>
      </c>
      <c r="Y344" s="77">
        <f t="shared" si="82"/>
        <v>2027.7700999999997</v>
      </c>
      <c r="AA344" s="5">
        <v>0</v>
      </c>
      <c r="AC344" s="35" t="str">
        <f t="shared" si="83"/>
        <v/>
      </c>
    </row>
    <row r="345" spans="1:29">
      <c r="B345" s="266">
        <v>40881</v>
      </c>
      <c r="C345" s="374">
        <f>+'data''11'!B342</f>
        <v>1714.1780000000001</v>
      </c>
      <c r="D345" s="268">
        <f t="shared" si="70"/>
        <v>1700</v>
      </c>
      <c r="E345" s="269">
        <f t="shared" si="71"/>
        <v>0</v>
      </c>
      <c r="F345" s="270">
        <f t="shared" si="72"/>
        <v>0</v>
      </c>
      <c r="G345" s="271">
        <f t="shared" si="73"/>
        <v>0</v>
      </c>
      <c r="H345" s="268">
        <f t="shared" si="74"/>
        <v>1700</v>
      </c>
      <c r="I345" s="272">
        <f t="shared" si="75"/>
        <v>0</v>
      </c>
      <c r="J345" s="273">
        <f t="shared" si="76"/>
        <v>2803.0528999999997</v>
      </c>
      <c r="K345" s="274">
        <f t="shared" si="77"/>
        <v>0</v>
      </c>
      <c r="L345" s="267">
        <f>'data''11'!C342</f>
        <v>4503.0528999999997</v>
      </c>
      <c r="M345" s="275">
        <f t="shared" si="78"/>
        <v>5965</v>
      </c>
      <c r="N345" s="276">
        <f>'data''11'!D342</f>
        <v>1700</v>
      </c>
      <c r="O345" s="277">
        <f>'data''11'!E342</f>
        <v>50</v>
      </c>
      <c r="P345" s="278">
        <f t="shared" si="79"/>
        <v>1750</v>
      </c>
      <c r="Q345" s="267">
        <f>IF('data''11'!G342&lt;data2011!Z345, 'data''11'!G342, 'data''11'!G342-data2011!Z345)</f>
        <v>5965</v>
      </c>
      <c r="R345" s="279"/>
      <c r="S345" s="279"/>
      <c r="T345" s="77" t="str">
        <f>+'data''11'!H342</f>
        <v>N</v>
      </c>
      <c r="U345" s="187" t="str">
        <f>+'data''11'!I342</f>
        <v>N</v>
      </c>
      <c r="V345" s="77"/>
      <c r="W345" s="78" t="str">
        <f t="shared" si="80"/>
        <v/>
      </c>
      <c r="X345" s="79" t="str">
        <f t="shared" si="81"/>
        <v/>
      </c>
      <c r="Y345" s="77">
        <f t="shared" si="82"/>
        <v>1461.9471000000003</v>
      </c>
      <c r="AA345" s="5">
        <v>0</v>
      </c>
      <c r="AC345" s="35" t="str">
        <f t="shared" si="83"/>
        <v/>
      </c>
    </row>
    <row r="346" spans="1:29">
      <c r="B346" s="266">
        <v>40882</v>
      </c>
      <c r="C346" s="374">
        <f>+'data''11'!B343</f>
        <v>1733.8406299999999</v>
      </c>
      <c r="D346" s="268">
        <f t="shared" si="70"/>
        <v>1700</v>
      </c>
      <c r="E346" s="269">
        <f t="shared" si="71"/>
        <v>0</v>
      </c>
      <c r="F346" s="270">
        <f t="shared" si="72"/>
        <v>0</v>
      </c>
      <c r="G346" s="271">
        <f t="shared" si="73"/>
        <v>0</v>
      </c>
      <c r="H346" s="268">
        <f t="shared" si="74"/>
        <v>1700</v>
      </c>
      <c r="I346" s="272">
        <f t="shared" si="75"/>
        <v>0</v>
      </c>
      <c r="J346" s="273">
        <f t="shared" si="76"/>
        <v>3180.4902700000002</v>
      </c>
      <c r="K346" s="274">
        <f t="shared" si="77"/>
        <v>0</v>
      </c>
      <c r="L346" s="267">
        <f>'data''11'!C343</f>
        <v>4880.4902700000002</v>
      </c>
      <c r="M346" s="275">
        <f t="shared" si="78"/>
        <v>5965</v>
      </c>
      <c r="N346" s="276">
        <f>'data''11'!D343</f>
        <v>1700</v>
      </c>
      <c r="O346" s="277">
        <f>'data''11'!E343</f>
        <v>50</v>
      </c>
      <c r="P346" s="278">
        <f t="shared" si="79"/>
        <v>1750</v>
      </c>
      <c r="Q346" s="267">
        <f>IF('data''11'!G343&lt;data2011!Z346, 'data''11'!G343, 'data''11'!G343-data2011!Z346)</f>
        <v>5965</v>
      </c>
      <c r="R346" s="279"/>
      <c r="S346" s="279"/>
      <c r="T346" s="77" t="str">
        <f>+'data''11'!H343</f>
        <v>N</v>
      </c>
      <c r="U346" s="187" t="str">
        <f>+'data''11'!I343</f>
        <v>N</v>
      </c>
      <c r="V346" s="77"/>
      <c r="W346" s="78" t="str">
        <f t="shared" si="80"/>
        <v/>
      </c>
      <c r="X346" s="79" t="str">
        <f t="shared" si="81"/>
        <v/>
      </c>
      <c r="Y346" s="77">
        <f t="shared" si="82"/>
        <v>1084.5097299999998</v>
      </c>
      <c r="AA346" s="5">
        <v>0</v>
      </c>
      <c r="AC346" s="35" t="str">
        <f t="shared" si="83"/>
        <v/>
      </c>
    </row>
    <row r="347" spans="1:29">
      <c r="B347" s="266">
        <v>40883</v>
      </c>
      <c r="C347" s="374">
        <f>+'data''11'!B344</f>
        <v>1750.4782399999999</v>
      </c>
      <c r="D347" s="268">
        <f t="shared" si="70"/>
        <v>1700</v>
      </c>
      <c r="E347" s="269">
        <f t="shared" si="71"/>
        <v>0</v>
      </c>
      <c r="F347" s="270">
        <f t="shared" si="72"/>
        <v>0</v>
      </c>
      <c r="G347" s="271">
        <f t="shared" si="73"/>
        <v>0</v>
      </c>
      <c r="H347" s="268">
        <f t="shared" si="74"/>
        <v>1700</v>
      </c>
      <c r="I347" s="272">
        <f t="shared" si="75"/>
        <v>0</v>
      </c>
      <c r="J347" s="273">
        <f t="shared" si="76"/>
        <v>4213.5459720240706</v>
      </c>
      <c r="K347" s="274">
        <f t="shared" si="77"/>
        <v>0</v>
      </c>
      <c r="L347" s="267">
        <f>'data''11'!C344</f>
        <v>5913.5459720240706</v>
      </c>
      <c r="M347" s="275">
        <f t="shared" si="78"/>
        <v>6697</v>
      </c>
      <c r="N347" s="276">
        <f>'data''11'!D344</f>
        <v>1700</v>
      </c>
      <c r="O347" s="277">
        <f>'data''11'!E344</f>
        <v>50</v>
      </c>
      <c r="P347" s="278">
        <f t="shared" si="79"/>
        <v>1750</v>
      </c>
      <c r="Q347" s="267">
        <f>IF('data''11'!G344&lt;data2011!Z347, 'data''11'!G344, 'data''11'!G344-data2011!Z347)</f>
        <v>6697</v>
      </c>
      <c r="R347" s="279"/>
      <c r="S347" s="279"/>
      <c r="T347" s="77" t="str">
        <f>+'data''11'!H344</f>
        <v>N</v>
      </c>
      <c r="U347" s="187" t="str">
        <f>+'data''11'!I344</f>
        <v>N</v>
      </c>
      <c r="V347" s="77"/>
      <c r="W347" s="78" t="str">
        <f t="shared" si="80"/>
        <v/>
      </c>
      <c r="X347" s="79" t="str">
        <f t="shared" si="81"/>
        <v/>
      </c>
      <c r="Y347" s="77">
        <f t="shared" si="82"/>
        <v>783.45402797592942</v>
      </c>
      <c r="AA347" s="5">
        <v>0</v>
      </c>
      <c r="AC347" s="35" t="str">
        <f t="shared" si="83"/>
        <v/>
      </c>
    </row>
    <row r="348" spans="1:29">
      <c r="B348" s="266">
        <v>40884</v>
      </c>
      <c r="C348" s="374">
        <f>+'data''11'!B345</f>
        <v>1777.7034200000001</v>
      </c>
      <c r="D348" s="268">
        <f t="shared" si="70"/>
        <v>1700</v>
      </c>
      <c r="E348" s="269">
        <f t="shared" si="71"/>
        <v>0</v>
      </c>
      <c r="F348" s="270">
        <f t="shared" si="72"/>
        <v>0</v>
      </c>
      <c r="G348" s="271">
        <f t="shared" si="73"/>
        <v>0</v>
      </c>
      <c r="H348" s="268">
        <f t="shared" si="74"/>
        <v>1700</v>
      </c>
      <c r="I348" s="272">
        <f t="shared" si="75"/>
        <v>0</v>
      </c>
      <c r="J348" s="273">
        <f t="shared" si="76"/>
        <v>4809.5274190628024</v>
      </c>
      <c r="K348" s="274">
        <f t="shared" si="77"/>
        <v>0</v>
      </c>
      <c r="L348" s="267">
        <f>'data''11'!C345</f>
        <v>6509.5274190628024</v>
      </c>
      <c r="M348" s="275">
        <f t="shared" si="78"/>
        <v>6691</v>
      </c>
      <c r="N348" s="276">
        <f>'data''11'!D345</f>
        <v>1700</v>
      </c>
      <c r="O348" s="277">
        <f>'data''11'!E345</f>
        <v>50</v>
      </c>
      <c r="P348" s="278">
        <f t="shared" si="79"/>
        <v>1750</v>
      </c>
      <c r="Q348" s="267">
        <f>IF('data''11'!G345&lt;data2011!Z348, 'data''11'!G345, 'data''11'!G345-data2011!Z348)</f>
        <v>6691</v>
      </c>
      <c r="R348" s="279"/>
      <c r="S348" s="279"/>
      <c r="T348" s="77" t="str">
        <f>+'data''11'!H345</f>
        <v>N</v>
      </c>
      <c r="U348" s="187" t="str">
        <f>+'data''11'!I345</f>
        <v>N</v>
      </c>
      <c r="V348" s="77"/>
      <c r="W348" s="78" t="str">
        <f t="shared" si="80"/>
        <v/>
      </c>
      <c r="X348" s="79" t="str">
        <f t="shared" si="81"/>
        <v/>
      </c>
      <c r="Y348" s="77">
        <f t="shared" si="82"/>
        <v>181.47258093719756</v>
      </c>
      <c r="AA348" s="5">
        <v>0</v>
      </c>
      <c r="AC348" s="35" t="str">
        <f t="shared" si="83"/>
        <v/>
      </c>
    </row>
    <row r="349" spans="1:29">
      <c r="B349" s="266">
        <v>40885</v>
      </c>
      <c r="C349" s="374">
        <f>+'data''11'!B346</f>
        <v>1810.4744700000001</v>
      </c>
      <c r="D349" s="268">
        <f t="shared" si="70"/>
        <v>1700</v>
      </c>
      <c r="E349" s="269">
        <f t="shared" si="71"/>
        <v>0</v>
      </c>
      <c r="F349" s="270">
        <f t="shared" si="72"/>
        <v>0</v>
      </c>
      <c r="G349" s="271">
        <f t="shared" si="73"/>
        <v>0</v>
      </c>
      <c r="H349" s="268">
        <f t="shared" si="74"/>
        <v>1700</v>
      </c>
      <c r="I349" s="272">
        <f t="shared" si="75"/>
        <v>0</v>
      </c>
      <c r="J349" s="273">
        <f t="shared" si="76"/>
        <v>4705</v>
      </c>
      <c r="K349" s="274">
        <f t="shared" si="77"/>
        <v>104.3738721261816</v>
      </c>
      <c r="L349" s="267">
        <f>'data''11'!C346</f>
        <v>6509.3738721261816</v>
      </c>
      <c r="M349" s="275">
        <f t="shared" si="78"/>
        <v>6405</v>
      </c>
      <c r="N349" s="276">
        <f>'data''11'!D346</f>
        <v>1700</v>
      </c>
      <c r="O349" s="277">
        <f>'data''11'!E346</f>
        <v>50</v>
      </c>
      <c r="P349" s="278">
        <f t="shared" si="79"/>
        <v>1750</v>
      </c>
      <c r="Q349" s="267">
        <f>IF('data''11'!G346&lt;data2011!Z349, 'data''11'!G346, 'data''11'!G346-data2011!Z349)</f>
        <v>6405</v>
      </c>
      <c r="R349" s="279"/>
      <c r="S349" s="279"/>
      <c r="T349" s="77" t="str">
        <f>+'data''11'!H346</f>
        <v>N</v>
      </c>
      <c r="U349" s="187" t="str">
        <f>+'data''11'!I346</f>
        <v>N</v>
      </c>
      <c r="V349" s="77"/>
      <c r="W349" s="78" t="str">
        <f t="shared" si="80"/>
        <v/>
      </c>
      <c r="X349" s="79" t="str">
        <f t="shared" si="81"/>
        <v/>
      </c>
      <c r="Y349" s="77">
        <f t="shared" si="82"/>
        <v>0</v>
      </c>
      <c r="AA349" s="5">
        <v>0</v>
      </c>
      <c r="AC349" s="35" t="str">
        <f t="shared" si="83"/>
        <v/>
      </c>
    </row>
    <row r="350" spans="1:29">
      <c r="B350" s="266">
        <v>40886</v>
      </c>
      <c r="C350" s="374">
        <f>+'data''11'!B347</f>
        <v>1796.35771</v>
      </c>
      <c r="D350" s="268">
        <f t="shared" si="70"/>
        <v>1700</v>
      </c>
      <c r="E350" s="269">
        <f t="shared" si="71"/>
        <v>0</v>
      </c>
      <c r="F350" s="270">
        <f t="shared" si="72"/>
        <v>0</v>
      </c>
      <c r="G350" s="271">
        <f t="shared" si="73"/>
        <v>0</v>
      </c>
      <c r="H350" s="268">
        <f t="shared" si="74"/>
        <v>1700</v>
      </c>
      <c r="I350" s="272">
        <f t="shared" si="75"/>
        <v>0</v>
      </c>
      <c r="J350" s="273">
        <f t="shared" si="76"/>
        <v>4640</v>
      </c>
      <c r="K350" s="274">
        <f t="shared" si="77"/>
        <v>167.98758842612824</v>
      </c>
      <c r="L350" s="267">
        <f>'data''11'!C347</f>
        <v>6507.9875884261282</v>
      </c>
      <c r="M350" s="275">
        <f t="shared" si="78"/>
        <v>6340</v>
      </c>
      <c r="N350" s="276">
        <f>'data''11'!D347</f>
        <v>1700</v>
      </c>
      <c r="O350" s="277">
        <f>'data''11'!E347</f>
        <v>50</v>
      </c>
      <c r="P350" s="278">
        <f t="shared" si="79"/>
        <v>1750</v>
      </c>
      <c r="Q350" s="267">
        <f>IF('data''11'!G347&lt;data2011!Z350, 'data''11'!G347, 'data''11'!G347-data2011!Z350)</f>
        <v>6340</v>
      </c>
      <c r="R350" s="279"/>
      <c r="S350" s="279"/>
      <c r="T350" s="77" t="str">
        <f>+'data''11'!H347</f>
        <v>N</v>
      </c>
      <c r="U350" s="187" t="str">
        <f>+'data''11'!I347</f>
        <v>N</v>
      </c>
      <c r="V350" s="77"/>
      <c r="W350" s="78" t="str">
        <f t="shared" si="80"/>
        <v/>
      </c>
      <c r="X350" s="79" t="str">
        <f t="shared" si="81"/>
        <v/>
      </c>
      <c r="Y350" s="77">
        <f t="shared" si="82"/>
        <v>0</v>
      </c>
      <c r="AA350" s="5">
        <v>0</v>
      </c>
      <c r="AC350" s="35" t="str">
        <f t="shared" si="83"/>
        <v/>
      </c>
    </row>
    <row r="351" spans="1:29">
      <c r="B351" s="266">
        <v>40887</v>
      </c>
      <c r="C351" s="374">
        <f>+'data''11'!B348</f>
        <v>1764.0908300000001</v>
      </c>
      <c r="D351" s="268">
        <f t="shared" si="70"/>
        <v>1700</v>
      </c>
      <c r="E351" s="269">
        <f t="shared" si="71"/>
        <v>0</v>
      </c>
      <c r="F351" s="270">
        <f t="shared" si="72"/>
        <v>0</v>
      </c>
      <c r="G351" s="271">
        <f t="shared" si="73"/>
        <v>0</v>
      </c>
      <c r="H351" s="268">
        <f t="shared" si="74"/>
        <v>1700</v>
      </c>
      <c r="I351" s="272">
        <f t="shared" si="75"/>
        <v>0</v>
      </c>
      <c r="J351" s="273">
        <f t="shared" si="76"/>
        <v>4640</v>
      </c>
      <c r="K351" s="274">
        <f t="shared" si="77"/>
        <v>164.54378834466024</v>
      </c>
      <c r="L351" s="267">
        <f>'data''11'!C348</f>
        <v>6504.5437883446602</v>
      </c>
      <c r="M351" s="275">
        <f t="shared" si="78"/>
        <v>6340</v>
      </c>
      <c r="N351" s="276">
        <f>'data''11'!D348</f>
        <v>1700</v>
      </c>
      <c r="O351" s="277">
        <f>'data''11'!E348</f>
        <v>50</v>
      </c>
      <c r="P351" s="278">
        <f t="shared" si="79"/>
        <v>1750</v>
      </c>
      <c r="Q351" s="267">
        <f>IF('data''11'!G348&lt;data2011!Z351, 'data''11'!G348, 'data''11'!G348-data2011!Z351)</f>
        <v>6340</v>
      </c>
      <c r="R351" s="279"/>
      <c r="S351" s="279"/>
      <c r="T351" s="77" t="str">
        <f>+'data''11'!H348</f>
        <v>N</v>
      </c>
      <c r="U351" s="187" t="str">
        <f>+'data''11'!I348</f>
        <v>N</v>
      </c>
      <c r="V351" s="77"/>
      <c r="W351" s="78" t="str">
        <f t="shared" si="80"/>
        <v/>
      </c>
      <c r="X351" s="79" t="str">
        <f t="shared" si="81"/>
        <v/>
      </c>
      <c r="Y351" s="77">
        <f t="shared" si="82"/>
        <v>0</v>
      </c>
      <c r="AA351" s="5">
        <v>0</v>
      </c>
      <c r="AC351" s="35" t="str">
        <f t="shared" si="83"/>
        <v/>
      </c>
    </row>
    <row r="352" spans="1:29">
      <c r="B352" s="266">
        <v>40888</v>
      </c>
      <c r="C352" s="374">
        <f>+'data''11'!B349</f>
        <v>1764.0908300000001</v>
      </c>
      <c r="D352" s="268">
        <f t="shared" si="70"/>
        <v>1700</v>
      </c>
      <c r="E352" s="269">
        <f t="shared" si="71"/>
        <v>0</v>
      </c>
      <c r="F352" s="270">
        <f t="shared" si="72"/>
        <v>0</v>
      </c>
      <c r="G352" s="271">
        <f t="shared" si="73"/>
        <v>0</v>
      </c>
      <c r="H352" s="268">
        <f t="shared" si="74"/>
        <v>1700</v>
      </c>
      <c r="I352" s="272">
        <f t="shared" si="75"/>
        <v>0</v>
      </c>
      <c r="J352" s="273">
        <f t="shared" si="76"/>
        <v>4640</v>
      </c>
      <c r="K352" s="274">
        <f t="shared" si="77"/>
        <v>159.46322711110133</v>
      </c>
      <c r="L352" s="267">
        <f>'data''11'!C349</f>
        <v>6499.4632271111013</v>
      </c>
      <c r="M352" s="275">
        <f t="shared" si="78"/>
        <v>6340</v>
      </c>
      <c r="N352" s="276">
        <f>'data''11'!D349</f>
        <v>1700</v>
      </c>
      <c r="O352" s="277">
        <f>'data''11'!E349</f>
        <v>50</v>
      </c>
      <c r="P352" s="278">
        <f t="shared" si="79"/>
        <v>1750</v>
      </c>
      <c r="Q352" s="267">
        <f>IF('data''11'!G349&lt;data2011!Z352, 'data''11'!G349, 'data''11'!G349-data2011!Z352)</f>
        <v>6340</v>
      </c>
      <c r="R352" s="279"/>
      <c r="S352" s="279"/>
      <c r="T352" s="77" t="str">
        <f>+'data''11'!H349</f>
        <v>N</v>
      </c>
      <c r="U352" s="187" t="str">
        <f>+'data''11'!I349</f>
        <v>N</v>
      </c>
      <c r="V352" s="77"/>
      <c r="W352" s="78" t="str">
        <f t="shared" si="80"/>
        <v/>
      </c>
      <c r="X352" s="79" t="str">
        <f t="shared" si="81"/>
        <v/>
      </c>
      <c r="Y352" s="77">
        <f t="shared" si="82"/>
        <v>0</v>
      </c>
      <c r="AA352" s="5">
        <v>0</v>
      </c>
      <c r="AC352" s="35" t="str">
        <f t="shared" si="83"/>
        <v/>
      </c>
    </row>
    <row r="353" spans="2:29">
      <c r="B353" s="266">
        <v>40889</v>
      </c>
      <c r="C353" s="374">
        <f>+'data''11'!B350</f>
        <v>1726.78225</v>
      </c>
      <c r="D353" s="268">
        <f t="shared" si="70"/>
        <v>1700</v>
      </c>
      <c r="E353" s="269">
        <f t="shared" si="71"/>
        <v>0</v>
      </c>
      <c r="F353" s="270">
        <f t="shared" si="72"/>
        <v>0</v>
      </c>
      <c r="G353" s="271">
        <f t="shared" si="73"/>
        <v>0</v>
      </c>
      <c r="H353" s="268">
        <f t="shared" si="74"/>
        <v>1700</v>
      </c>
      <c r="I353" s="272">
        <f t="shared" si="75"/>
        <v>0</v>
      </c>
      <c r="J353" s="273">
        <f t="shared" si="76"/>
        <v>4640</v>
      </c>
      <c r="K353" s="274">
        <f t="shared" si="77"/>
        <v>183.26595498620827</v>
      </c>
      <c r="L353" s="267">
        <f>'data''11'!C350</f>
        <v>6523.2659549862083</v>
      </c>
      <c r="M353" s="275">
        <f t="shared" si="78"/>
        <v>6340</v>
      </c>
      <c r="N353" s="276">
        <f>'data''11'!D350</f>
        <v>1700</v>
      </c>
      <c r="O353" s="277">
        <f>'data''11'!E350</f>
        <v>50</v>
      </c>
      <c r="P353" s="278">
        <f t="shared" si="79"/>
        <v>1750</v>
      </c>
      <c r="Q353" s="267">
        <f>IF('data''11'!G350&lt;data2011!Z353, 'data''11'!G350, 'data''11'!G350-data2011!Z353)</f>
        <v>6340</v>
      </c>
      <c r="R353" s="279"/>
      <c r="S353" s="279"/>
      <c r="T353" s="77" t="str">
        <f>+'data''11'!H350</f>
        <v>N</v>
      </c>
      <c r="U353" s="187" t="str">
        <f>+'data''11'!I350</f>
        <v>N</v>
      </c>
      <c r="V353" s="77"/>
      <c r="W353" s="78" t="str">
        <f t="shared" si="80"/>
        <v/>
      </c>
      <c r="X353" s="79" t="str">
        <f t="shared" si="81"/>
        <v/>
      </c>
      <c r="Y353" s="77">
        <f t="shared" si="82"/>
        <v>0</v>
      </c>
      <c r="AA353" s="5">
        <v>0</v>
      </c>
      <c r="AC353" s="35" t="str">
        <f t="shared" si="83"/>
        <v/>
      </c>
    </row>
    <row r="354" spans="2:29">
      <c r="B354" s="266">
        <v>40890</v>
      </c>
      <c r="C354" s="374">
        <f>+'data''11'!B351</f>
        <v>1662.2484899999999</v>
      </c>
      <c r="D354" s="268">
        <f t="shared" si="70"/>
        <v>1700</v>
      </c>
      <c r="E354" s="269">
        <f t="shared" si="71"/>
        <v>0</v>
      </c>
      <c r="F354" s="270">
        <f t="shared" si="72"/>
        <v>0</v>
      </c>
      <c r="G354" s="271">
        <f t="shared" si="73"/>
        <v>0</v>
      </c>
      <c r="H354" s="268">
        <f t="shared" si="74"/>
        <v>1700</v>
      </c>
      <c r="I354" s="272">
        <f t="shared" si="75"/>
        <v>0</v>
      </c>
      <c r="J354" s="273">
        <f t="shared" si="76"/>
        <v>4640</v>
      </c>
      <c r="K354" s="274">
        <f t="shared" si="77"/>
        <v>170.32907471625458</v>
      </c>
      <c r="L354" s="267">
        <f>'data''11'!C351</f>
        <v>6510.3290747162546</v>
      </c>
      <c r="M354" s="275">
        <f t="shared" si="78"/>
        <v>6340</v>
      </c>
      <c r="N354" s="276">
        <f>'data''11'!D351</f>
        <v>1700</v>
      </c>
      <c r="O354" s="277">
        <f>'data''11'!E351</f>
        <v>50</v>
      </c>
      <c r="P354" s="278">
        <f t="shared" si="79"/>
        <v>1750</v>
      </c>
      <c r="Q354" s="267">
        <f>IF('data''11'!G351&lt;data2011!Z354, 'data''11'!G351, 'data''11'!G351-data2011!Z354)</f>
        <v>6340</v>
      </c>
      <c r="R354" s="279"/>
      <c r="S354" s="279"/>
      <c r="T354" s="77" t="str">
        <f>+'data''11'!H351</f>
        <v>N</v>
      </c>
      <c r="U354" s="187" t="str">
        <f>+'data''11'!I351</f>
        <v>N</v>
      </c>
      <c r="V354" s="77"/>
      <c r="W354" s="78" t="str">
        <f t="shared" si="80"/>
        <v/>
      </c>
      <c r="X354" s="79" t="str">
        <f t="shared" si="81"/>
        <v/>
      </c>
      <c r="Y354" s="77">
        <f t="shared" si="82"/>
        <v>0</v>
      </c>
      <c r="AA354" s="5">
        <v>0</v>
      </c>
      <c r="AC354" s="35" t="str">
        <f t="shared" si="83"/>
        <v/>
      </c>
    </row>
    <row r="355" spans="2:29">
      <c r="B355" s="266">
        <v>40891</v>
      </c>
      <c r="C355" s="374">
        <f>+'data''11'!B352</f>
        <v>1634.5191400000001</v>
      </c>
      <c r="D355" s="268">
        <f t="shared" si="70"/>
        <v>1700</v>
      </c>
      <c r="E355" s="269">
        <f t="shared" si="71"/>
        <v>0</v>
      </c>
      <c r="F355" s="270">
        <f t="shared" si="72"/>
        <v>0</v>
      </c>
      <c r="G355" s="271">
        <f t="shared" si="73"/>
        <v>0</v>
      </c>
      <c r="H355" s="268">
        <f t="shared" si="74"/>
        <v>1700</v>
      </c>
      <c r="I355" s="272">
        <f t="shared" si="75"/>
        <v>0</v>
      </c>
      <c r="J355" s="273">
        <f t="shared" si="76"/>
        <v>4640</v>
      </c>
      <c r="K355" s="274">
        <f t="shared" si="77"/>
        <v>170.2520414583596</v>
      </c>
      <c r="L355" s="267">
        <f>'data''11'!C352</f>
        <v>6510.2520414583596</v>
      </c>
      <c r="M355" s="275">
        <f t="shared" si="78"/>
        <v>6340</v>
      </c>
      <c r="N355" s="276">
        <f>'data''11'!D352</f>
        <v>1700</v>
      </c>
      <c r="O355" s="277">
        <f>'data''11'!E352</f>
        <v>50</v>
      </c>
      <c r="P355" s="278">
        <f t="shared" si="79"/>
        <v>1750</v>
      </c>
      <c r="Q355" s="267">
        <f>IF('data''11'!G352&lt;data2011!Z355, 'data''11'!G352, 'data''11'!G352-data2011!Z355)</f>
        <v>6340</v>
      </c>
      <c r="R355" s="279"/>
      <c r="S355" s="279"/>
      <c r="T355" s="77" t="str">
        <f>+'data''11'!H352</f>
        <v>N</v>
      </c>
      <c r="U355" s="187" t="str">
        <f>+'data''11'!I352</f>
        <v>N</v>
      </c>
      <c r="V355" s="77"/>
      <c r="W355" s="78" t="str">
        <f t="shared" si="80"/>
        <v/>
      </c>
      <c r="X355" s="79" t="str">
        <f t="shared" si="81"/>
        <v/>
      </c>
      <c r="Y355" s="77">
        <f t="shared" si="82"/>
        <v>0</v>
      </c>
      <c r="AA355" s="5">
        <v>0</v>
      </c>
      <c r="AC355" s="35" t="str">
        <f t="shared" si="83"/>
        <v/>
      </c>
    </row>
    <row r="356" spans="2:29">
      <c r="B356" s="266">
        <v>40892</v>
      </c>
      <c r="C356" s="374">
        <f>+'data''11'!B353</f>
        <v>1617.37736</v>
      </c>
      <c r="D356" s="268">
        <f t="shared" si="70"/>
        <v>1700</v>
      </c>
      <c r="E356" s="269">
        <f t="shared" si="71"/>
        <v>0</v>
      </c>
      <c r="F356" s="270">
        <f t="shared" si="72"/>
        <v>0</v>
      </c>
      <c r="G356" s="271">
        <f t="shared" si="73"/>
        <v>0</v>
      </c>
      <c r="H356" s="268">
        <f t="shared" si="74"/>
        <v>1700</v>
      </c>
      <c r="I356" s="272">
        <f t="shared" si="75"/>
        <v>0</v>
      </c>
      <c r="J356" s="273">
        <f t="shared" si="76"/>
        <v>4640</v>
      </c>
      <c r="K356" s="274">
        <f t="shared" si="77"/>
        <v>174.59147922984721</v>
      </c>
      <c r="L356" s="267">
        <f>'data''11'!C353</f>
        <v>6514.5914792298472</v>
      </c>
      <c r="M356" s="275">
        <f t="shared" si="78"/>
        <v>6340</v>
      </c>
      <c r="N356" s="276">
        <f>'data''11'!D353</f>
        <v>1700</v>
      </c>
      <c r="O356" s="277">
        <f>'data''11'!E353</f>
        <v>50</v>
      </c>
      <c r="P356" s="278">
        <f t="shared" si="79"/>
        <v>1750</v>
      </c>
      <c r="Q356" s="267">
        <f>IF('data''11'!G353&lt;data2011!Z356, 'data''11'!G353, 'data''11'!G353-data2011!Z356)</f>
        <v>6340</v>
      </c>
      <c r="R356" s="279"/>
      <c r="S356" s="279"/>
      <c r="T356" s="77" t="str">
        <f>+'data''11'!H353</f>
        <v>N</v>
      </c>
      <c r="U356" s="187" t="str">
        <f>+'data''11'!I353</f>
        <v>N</v>
      </c>
      <c r="V356" s="77"/>
      <c r="W356" s="78" t="str">
        <f t="shared" si="80"/>
        <v/>
      </c>
      <c r="X356" s="79" t="str">
        <f t="shared" si="81"/>
        <v/>
      </c>
      <c r="Y356" s="77">
        <f t="shared" si="82"/>
        <v>0</v>
      </c>
      <c r="AA356" s="5">
        <v>0</v>
      </c>
      <c r="AC356" s="35" t="str">
        <f t="shared" si="83"/>
        <v/>
      </c>
    </row>
    <row r="357" spans="2:29">
      <c r="B357" s="266">
        <v>40893</v>
      </c>
      <c r="C357" s="374">
        <f>+'data''11'!B354</f>
        <v>1568.4728700000001</v>
      </c>
      <c r="D357" s="268">
        <f t="shared" si="70"/>
        <v>1700</v>
      </c>
      <c r="E357" s="269">
        <f t="shared" si="71"/>
        <v>0</v>
      </c>
      <c r="F357" s="270">
        <f t="shared" si="72"/>
        <v>0</v>
      </c>
      <c r="G357" s="271">
        <f t="shared" si="73"/>
        <v>0</v>
      </c>
      <c r="H357" s="268">
        <f t="shared" si="74"/>
        <v>1700</v>
      </c>
      <c r="I357" s="272">
        <f t="shared" si="75"/>
        <v>0</v>
      </c>
      <c r="J357" s="273">
        <f t="shared" si="76"/>
        <v>4640</v>
      </c>
      <c r="K357" s="274">
        <f t="shared" si="77"/>
        <v>172.34892493859024</v>
      </c>
      <c r="L357" s="267">
        <f>'data''11'!C354</f>
        <v>6512.3489249385902</v>
      </c>
      <c r="M357" s="275">
        <f t="shared" si="78"/>
        <v>6340</v>
      </c>
      <c r="N357" s="276">
        <f>'data''11'!D354</f>
        <v>1700</v>
      </c>
      <c r="O357" s="277">
        <f>'data''11'!E354</f>
        <v>50</v>
      </c>
      <c r="P357" s="278">
        <f t="shared" si="79"/>
        <v>1750</v>
      </c>
      <c r="Q357" s="267">
        <f>IF('data''11'!G354&lt;data2011!Z357, 'data''11'!G354, 'data''11'!G354-data2011!Z357)</f>
        <v>6340</v>
      </c>
      <c r="R357" s="279"/>
      <c r="S357" s="279"/>
      <c r="T357" s="77" t="str">
        <f>+'data''11'!H354</f>
        <v>N</v>
      </c>
      <c r="U357" s="187" t="str">
        <f>+'data''11'!I354</f>
        <v>N</v>
      </c>
      <c r="V357" s="77"/>
      <c r="W357" s="78" t="str">
        <f t="shared" si="80"/>
        <v/>
      </c>
      <c r="X357" s="79" t="str">
        <f t="shared" si="81"/>
        <v/>
      </c>
      <c r="Y357" s="77">
        <f t="shared" si="82"/>
        <v>0</v>
      </c>
      <c r="AA357" s="5">
        <v>0</v>
      </c>
      <c r="AC357" s="35" t="str">
        <f t="shared" si="83"/>
        <v/>
      </c>
    </row>
    <row r="358" spans="2:29">
      <c r="B358" s="266">
        <v>40894</v>
      </c>
      <c r="C358" s="374">
        <f>+'data''11'!B355</f>
        <v>1524.6100799999999</v>
      </c>
      <c r="D358" s="268">
        <f t="shared" si="70"/>
        <v>1700</v>
      </c>
      <c r="E358" s="269">
        <f t="shared" si="71"/>
        <v>0</v>
      </c>
      <c r="F358" s="270">
        <f t="shared" si="72"/>
        <v>0</v>
      </c>
      <c r="G358" s="271">
        <f t="shared" si="73"/>
        <v>0</v>
      </c>
      <c r="H358" s="268">
        <f t="shared" si="74"/>
        <v>1700</v>
      </c>
      <c r="I358" s="272">
        <f t="shared" si="75"/>
        <v>0</v>
      </c>
      <c r="J358" s="273">
        <f t="shared" si="76"/>
        <v>4640</v>
      </c>
      <c r="K358" s="274">
        <f t="shared" si="77"/>
        <v>175.22015959539476</v>
      </c>
      <c r="L358" s="267">
        <f>'data''11'!C355</f>
        <v>6515.2201595953948</v>
      </c>
      <c r="M358" s="275">
        <f t="shared" si="78"/>
        <v>6340</v>
      </c>
      <c r="N358" s="276">
        <f>'data''11'!D355</f>
        <v>1700</v>
      </c>
      <c r="O358" s="277">
        <f>'data''11'!E355</f>
        <v>50</v>
      </c>
      <c r="P358" s="278">
        <f t="shared" si="79"/>
        <v>1750</v>
      </c>
      <c r="Q358" s="267">
        <f>IF('data''11'!G355&lt;data2011!Z358, 'data''11'!G355, 'data''11'!G355-data2011!Z358)</f>
        <v>6340</v>
      </c>
      <c r="R358" s="279"/>
      <c r="S358" s="279"/>
      <c r="T358" s="77" t="str">
        <f>+'data''11'!H355</f>
        <v>N</v>
      </c>
      <c r="U358" s="187" t="str">
        <f>+'data''11'!I355</f>
        <v>N</v>
      </c>
      <c r="V358" s="77"/>
      <c r="W358" s="78" t="str">
        <f t="shared" si="80"/>
        <v/>
      </c>
      <c r="X358" s="79" t="str">
        <f t="shared" si="81"/>
        <v/>
      </c>
      <c r="Y358" s="77">
        <f t="shared" si="82"/>
        <v>0</v>
      </c>
      <c r="AA358" s="5">
        <v>0</v>
      </c>
      <c r="AC358" s="35" t="str">
        <f t="shared" si="83"/>
        <v/>
      </c>
    </row>
    <row r="359" spans="2:29">
      <c r="B359" s="266">
        <v>40895</v>
      </c>
      <c r="C359" s="374">
        <f>+'data''11'!B356</f>
        <v>1524.6100799999999</v>
      </c>
      <c r="D359" s="268">
        <f t="shared" si="70"/>
        <v>1700</v>
      </c>
      <c r="E359" s="269">
        <f t="shared" si="71"/>
        <v>0</v>
      </c>
      <c r="F359" s="270">
        <f t="shared" si="72"/>
        <v>0</v>
      </c>
      <c r="G359" s="271">
        <f t="shared" si="73"/>
        <v>0</v>
      </c>
      <c r="H359" s="268">
        <f t="shared" si="74"/>
        <v>1700</v>
      </c>
      <c r="I359" s="272">
        <f t="shared" si="75"/>
        <v>0</v>
      </c>
      <c r="J359" s="273">
        <f t="shared" si="76"/>
        <v>4182.9238522381083</v>
      </c>
      <c r="K359" s="274">
        <f t="shared" si="77"/>
        <v>0</v>
      </c>
      <c r="L359" s="267">
        <f>'data''11'!C356</f>
        <v>5882.9238522381083</v>
      </c>
      <c r="M359" s="275">
        <f t="shared" si="78"/>
        <v>6340</v>
      </c>
      <c r="N359" s="276">
        <f>'data''11'!D356</f>
        <v>1700</v>
      </c>
      <c r="O359" s="277">
        <f>'data''11'!E356</f>
        <v>50</v>
      </c>
      <c r="P359" s="278">
        <f t="shared" si="79"/>
        <v>1750</v>
      </c>
      <c r="Q359" s="267">
        <f>IF('data''11'!G356&lt;data2011!Z359, 'data''11'!G356, 'data''11'!G356-data2011!Z359)</f>
        <v>6340</v>
      </c>
      <c r="R359" s="279"/>
      <c r="S359" s="279"/>
      <c r="T359" s="77" t="str">
        <f>+'data''11'!H356</f>
        <v>N</v>
      </c>
      <c r="U359" s="187" t="str">
        <f>+'data''11'!I356</f>
        <v>N</v>
      </c>
      <c r="V359" s="77"/>
      <c r="W359" s="78" t="str">
        <f t="shared" si="80"/>
        <v/>
      </c>
      <c r="X359" s="79" t="str">
        <f t="shared" si="81"/>
        <v/>
      </c>
      <c r="Y359" s="77">
        <f t="shared" si="82"/>
        <v>457.07614776189166</v>
      </c>
      <c r="AA359" s="5">
        <v>0</v>
      </c>
      <c r="AC359" s="35" t="str">
        <f t="shared" si="83"/>
        <v/>
      </c>
    </row>
    <row r="360" spans="2:29">
      <c r="B360" s="266">
        <v>40896</v>
      </c>
      <c r="C360" s="374">
        <f>+'data''11'!B357</f>
        <v>1470.66389</v>
      </c>
      <c r="D360" s="268">
        <f t="shared" si="70"/>
        <v>1700</v>
      </c>
      <c r="E360" s="269">
        <f t="shared" si="71"/>
        <v>0</v>
      </c>
      <c r="F360" s="270">
        <f t="shared" si="72"/>
        <v>0</v>
      </c>
      <c r="G360" s="271">
        <f t="shared" si="73"/>
        <v>0</v>
      </c>
      <c r="H360" s="268">
        <f t="shared" si="74"/>
        <v>1700</v>
      </c>
      <c r="I360" s="272">
        <f t="shared" si="75"/>
        <v>0</v>
      </c>
      <c r="J360" s="273">
        <f t="shared" si="76"/>
        <v>2908.0483281106945</v>
      </c>
      <c r="K360" s="274">
        <f t="shared" si="77"/>
        <v>0</v>
      </c>
      <c r="L360" s="267">
        <f>'data''11'!C357</f>
        <v>4608.0483281106945</v>
      </c>
      <c r="M360" s="275">
        <f t="shared" si="78"/>
        <v>6335</v>
      </c>
      <c r="N360" s="276">
        <f>'data''11'!D357</f>
        <v>1700</v>
      </c>
      <c r="O360" s="277">
        <f>'data''11'!E357</f>
        <v>50</v>
      </c>
      <c r="P360" s="278">
        <f t="shared" si="79"/>
        <v>1750</v>
      </c>
      <c r="Q360" s="267">
        <f>IF('data''11'!G357&lt;data2011!Z360, 'data''11'!G357, 'data''11'!G357-data2011!Z360)</f>
        <v>6335</v>
      </c>
      <c r="R360" s="279"/>
      <c r="S360" s="279"/>
      <c r="T360" s="77" t="str">
        <f>+'data''11'!H357</f>
        <v>N</v>
      </c>
      <c r="U360" s="187" t="str">
        <f>+'data''11'!I357</f>
        <v>N</v>
      </c>
      <c r="V360" s="77"/>
      <c r="W360" s="78" t="str">
        <f t="shared" si="80"/>
        <v/>
      </c>
      <c r="X360" s="79" t="str">
        <f t="shared" si="81"/>
        <v/>
      </c>
      <c r="Y360" s="77">
        <f t="shared" si="82"/>
        <v>1726.9516718893055</v>
      </c>
      <c r="AA360" s="5">
        <v>0</v>
      </c>
      <c r="AC360" s="35" t="str">
        <f t="shared" si="83"/>
        <v/>
      </c>
    </row>
    <row r="361" spans="2:29">
      <c r="B361" s="266">
        <v>40897</v>
      </c>
      <c r="C361" s="374">
        <f>+'data''11'!B358</f>
        <v>1381.4258</v>
      </c>
      <c r="D361" s="268">
        <f t="shared" si="70"/>
        <v>1700</v>
      </c>
      <c r="E361" s="269">
        <f t="shared" si="71"/>
        <v>0</v>
      </c>
      <c r="F361" s="270">
        <f t="shared" si="72"/>
        <v>0</v>
      </c>
      <c r="G361" s="271">
        <f t="shared" si="73"/>
        <v>0</v>
      </c>
      <c r="H361" s="268">
        <f t="shared" si="74"/>
        <v>1700</v>
      </c>
      <c r="I361" s="272">
        <f t="shared" si="75"/>
        <v>0</v>
      </c>
      <c r="J361" s="273">
        <f t="shared" si="76"/>
        <v>2303.458095</v>
      </c>
      <c r="K361" s="274">
        <f t="shared" si="77"/>
        <v>0</v>
      </c>
      <c r="L361" s="267">
        <f>'data''11'!C358</f>
        <v>4003.458095</v>
      </c>
      <c r="M361" s="275">
        <f t="shared" si="78"/>
        <v>4836</v>
      </c>
      <c r="N361" s="276">
        <f>'data''11'!D358</f>
        <v>1700</v>
      </c>
      <c r="O361" s="277">
        <f>'data''11'!E358</f>
        <v>50</v>
      </c>
      <c r="P361" s="278">
        <f t="shared" si="79"/>
        <v>1750</v>
      </c>
      <c r="Q361" s="267">
        <f>IF('data''11'!G358&lt;data2011!Z361, 'data''11'!G358, 'data''11'!G358-data2011!Z361)</f>
        <v>4836</v>
      </c>
      <c r="R361" s="279"/>
      <c r="S361" s="279"/>
      <c r="T361" s="77" t="str">
        <f>+'data''11'!H358</f>
        <v>N</v>
      </c>
      <c r="U361" s="187" t="str">
        <f>+'data''11'!I358</f>
        <v>N</v>
      </c>
      <c r="V361" s="77"/>
      <c r="W361" s="78" t="str">
        <f t="shared" si="80"/>
        <v/>
      </c>
      <c r="X361" s="79" t="str">
        <f t="shared" si="81"/>
        <v/>
      </c>
      <c r="Y361" s="77">
        <f t="shared" si="82"/>
        <v>832.54190500000004</v>
      </c>
      <c r="AA361" s="5">
        <v>0</v>
      </c>
      <c r="AC361" s="35" t="str">
        <f t="shared" si="83"/>
        <v/>
      </c>
    </row>
    <row r="362" spans="2:29">
      <c r="B362" s="266">
        <v>40898</v>
      </c>
      <c r="C362" s="374">
        <f>+'data''11'!B359</f>
        <v>1348.6547499999999</v>
      </c>
      <c r="D362" s="268">
        <f t="shared" si="70"/>
        <v>1700</v>
      </c>
      <c r="E362" s="269">
        <f t="shared" si="71"/>
        <v>0</v>
      </c>
      <c r="F362" s="270">
        <f t="shared" si="72"/>
        <v>0</v>
      </c>
      <c r="G362" s="271">
        <f t="shared" si="73"/>
        <v>0</v>
      </c>
      <c r="H362" s="268">
        <f t="shared" si="74"/>
        <v>1700</v>
      </c>
      <c r="I362" s="272">
        <f t="shared" si="75"/>
        <v>0</v>
      </c>
      <c r="J362" s="273">
        <f t="shared" si="76"/>
        <v>2058.1261499999996</v>
      </c>
      <c r="K362" s="274">
        <f t="shared" si="77"/>
        <v>0</v>
      </c>
      <c r="L362" s="267">
        <f>'data''11'!C359</f>
        <v>3758.1261499999996</v>
      </c>
      <c r="M362" s="275">
        <f t="shared" si="78"/>
        <v>4114</v>
      </c>
      <c r="N362" s="276">
        <f>'data''11'!D359</f>
        <v>1700</v>
      </c>
      <c r="O362" s="277">
        <f>'data''11'!E359</f>
        <v>50</v>
      </c>
      <c r="P362" s="278">
        <f t="shared" si="79"/>
        <v>1750</v>
      </c>
      <c r="Q362" s="267">
        <f>IF('data''11'!G359&lt;data2011!Z362, 'data''11'!G359, 'data''11'!G359-data2011!Z362)</f>
        <v>4114</v>
      </c>
      <c r="R362" s="279"/>
      <c r="S362" s="279"/>
      <c r="T362" s="77" t="str">
        <f>+'data''11'!H359</f>
        <v>N</v>
      </c>
      <c r="U362" s="187" t="str">
        <f>+'data''11'!I359</f>
        <v>N</v>
      </c>
      <c r="V362" s="77"/>
      <c r="W362" s="78" t="str">
        <f t="shared" si="80"/>
        <v/>
      </c>
      <c r="X362" s="79" t="str">
        <f t="shared" si="81"/>
        <v/>
      </c>
      <c r="Y362" s="77">
        <f t="shared" si="82"/>
        <v>355.8738500000004</v>
      </c>
      <c r="AA362" s="5">
        <v>0</v>
      </c>
      <c r="AC362" s="35" t="str">
        <f t="shared" si="83"/>
        <v/>
      </c>
    </row>
    <row r="363" spans="2:29">
      <c r="B363" s="266">
        <v>40899</v>
      </c>
      <c r="C363" s="374">
        <f>+'data''11'!B360</f>
        <v>1343.6130499999999</v>
      </c>
      <c r="D363" s="268">
        <f t="shared" si="70"/>
        <v>1700</v>
      </c>
      <c r="E363" s="269">
        <f t="shared" si="71"/>
        <v>0</v>
      </c>
      <c r="F363" s="270">
        <f t="shared" si="72"/>
        <v>0</v>
      </c>
      <c r="G363" s="271">
        <f t="shared" si="73"/>
        <v>0</v>
      </c>
      <c r="H363" s="268">
        <f t="shared" si="74"/>
        <v>1700</v>
      </c>
      <c r="I363" s="272">
        <f t="shared" si="75"/>
        <v>0</v>
      </c>
      <c r="J363" s="273">
        <f t="shared" si="76"/>
        <v>1532.1752999999999</v>
      </c>
      <c r="K363" s="274">
        <f t="shared" si="77"/>
        <v>0</v>
      </c>
      <c r="L363" s="267">
        <f>'data''11'!C360</f>
        <v>3232.1752999999999</v>
      </c>
      <c r="M363" s="275">
        <f t="shared" si="78"/>
        <v>4110</v>
      </c>
      <c r="N363" s="276">
        <f>'data''11'!D360</f>
        <v>1700</v>
      </c>
      <c r="O363" s="277">
        <f>'data''11'!E360</f>
        <v>50</v>
      </c>
      <c r="P363" s="278">
        <f t="shared" si="79"/>
        <v>1750</v>
      </c>
      <c r="Q363" s="267">
        <f>IF('data''11'!G360&lt;data2011!Z363, 'data''11'!G360, 'data''11'!G360-data2011!Z363)</f>
        <v>4110</v>
      </c>
      <c r="R363" s="279"/>
      <c r="S363" s="279"/>
      <c r="T363" s="77" t="str">
        <f>+'data''11'!H360</f>
        <v>N</v>
      </c>
      <c r="U363" s="187" t="str">
        <f>+'data''11'!I360</f>
        <v>N</v>
      </c>
      <c r="V363" s="77"/>
      <c r="W363" s="78" t="str">
        <f t="shared" si="80"/>
        <v/>
      </c>
      <c r="X363" s="79" t="str">
        <f t="shared" si="81"/>
        <v/>
      </c>
      <c r="Y363" s="77">
        <f t="shared" si="82"/>
        <v>877.82470000000012</v>
      </c>
      <c r="AA363" s="5">
        <v>0</v>
      </c>
      <c r="AC363" s="35" t="str">
        <f t="shared" si="83"/>
        <v/>
      </c>
    </row>
    <row r="364" spans="2:29">
      <c r="B364" s="266">
        <v>40900</v>
      </c>
      <c r="C364" s="374">
        <f>+'data''11'!B361</f>
        <v>1334.0338200000001</v>
      </c>
      <c r="D364" s="268">
        <f t="shared" si="70"/>
        <v>1700</v>
      </c>
      <c r="E364" s="269">
        <f t="shared" si="71"/>
        <v>0</v>
      </c>
      <c r="F364" s="270">
        <f t="shared" si="72"/>
        <v>0</v>
      </c>
      <c r="G364" s="271">
        <f t="shared" si="73"/>
        <v>0</v>
      </c>
      <c r="H364" s="268">
        <f t="shared" si="74"/>
        <v>1700</v>
      </c>
      <c r="I364" s="272">
        <f t="shared" si="75"/>
        <v>0</v>
      </c>
      <c r="J364" s="273">
        <f t="shared" si="76"/>
        <v>915</v>
      </c>
      <c r="K364" s="274">
        <f t="shared" si="77"/>
        <v>153.83350000000019</v>
      </c>
      <c r="L364" s="267">
        <f>'data''11'!C361</f>
        <v>2768.8335000000002</v>
      </c>
      <c r="M364" s="275">
        <f t="shared" si="78"/>
        <v>2615</v>
      </c>
      <c r="N364" s="276">
        <f>'data''11'!D361</f>
        <v>1700</v>
      </c>
      <c r="O364" s="277">
        <f>'data''11'!E361</f>
        <v>50</v>
      </c>
      <c r="P364" s="278">
        <f t="shared" si="79"/>
        <v>1750</v>
      </c>
      <c r="Q364" s="267">
        <f>IF('data''11'!G361&lt;data2011!Z364, 'data''11'!G361, 'data''11'!G361-data2011!Z364)</f>
        <v>2615</v>
      </c>
      <c r="R364" s="279"/>
      <c r="S364" s="279"/>
      <c r="T364" s="77" t="str">
        <f>+'data''11'!H361</f>
        <v>N</v>
      </c>
      <c r="U364" s="187" t="str">
        <f>+'data''11'!I361</f>
        <v>N</v>
      </c>
      <c r="V364" s="77"/>
      <c r="W364" s="78" t="str">
        <f t="shared" si="80"/>
        <v/>
      </c>
      <c r="X364" s="79" t="str">
        <f t="shared" si="81"/>
        <v/>
      </c>
      <c r="Y364" s="77">
        <f t="shared" si="82"/>
        <v>0</v>
      </c>
      <c r="AA364" s="5">
        <v>0</v>
      </c>
      <c r="AC364" s="35" t="str">
        <f t="shared" si="83"/>
        <v/>
      </c>
    </row>
    <row r="365" spans="2:29">
      <c r="B365" s="266">
        <v>40901</v>
      </c>
      <c r="C365" s="374">
        <f>+'data''11'!B362</f>
        <v>1334.0338200000001</v>
      </c>
      <c r="D365" s="268">
        <f t="shared" si="70"/>
        <v>1700</v>
      </c>
      <c r="E365" s="269">
        <f t="shared" si="71"/>
        <v>0</v>
      </c>
      <c r="F365" s="270">
        <f t="shared" si="72"/>
        <v>0</v>
      </c>
      <c r="G365" s="271">
        <f t="shared" si="73"/>
        <v>0</v>
      </c>
      <c r="H365" s="268">
        <f t="shared" si="74"/>
        <v>1700</v>
      </c>
      <c r="I365" s="272">
        <f t="shared" si="75"/>
        <v>0</v>
      </c>
      <c r="J365" s="273">
        <f t="shared" si="76"/>
        <v>806.41402000000016</v>
      </c>
      <c r="K365" s="274">
        <f t="shared" si="77"/>
        <v>0</v>
      </c>
      <c r="L365" s="267">
        <f>'data''11'!C362</f>
        <v>2506.4140200000002</v>
      </c>
      <c r="M365" s="275">
        <f t="shared" si="78"/>
        <v>2605</v>
      </c>
      <c r="N365" s="276">
        <f>'data''11'!D362</f>
        <v>1700</v>
      </c>
      <c r="O365" s="277">
        <f>'data''11'!E362</f>
        <v>50</v>
      </c>
      <c r="P365" s="278">
        <f t="shared" si="79"/>
        <v>1750</v>
      </c>
      <c r="Q365" s="267">
        <f>IF('data''11'!G362&lt;data2011!Z365, 'data''11'!G362, 'data''11'!G362-data2011!Z365)</f>
        <v>2605</v>
      </c>
      <c r="R365" s="279"/>
      <c r="S365" s="279"/>
      <c r="T365" s="77" t="str">
        <f>+'data''11'!H362</f>
        <v>N</v>
      </c>
      <c r="U365" s="187" t="str">
        <f>+'data''11'!I362</f>
        <v>N</v>
      </c>
      <c r="V365" s="77"/>
      <c r="W365" s="78" t="str">
        <f t="shared" si="80"/>
        <v/>
      </c>
      <c r="X365" s="79" t="str">
        <f t="shared" si="81"/>
        <v/>
      </c>
      <c r="Y365" s="77">
        <f t="shared" si="82"/>
        <v>98.585979999999836</v>
      </c>
      <c r="AA365" s="5">
        <v>0</v>
      </c>
      <c r="AC365" s="35" t="str">
        <f t="shared" si="83"/>
        <v/>
      </c>
    </row>
    <row r="366" spans="2:29">
      <c r="B366" s="266">
        <v>40902</v>
      </c>
      <c r="C366" s="374">
        <f>+'data''11'!B363</f>
        <v>1334.0338200000001</v>
      </c>
      <c r="D366" s="268">
        <f t="shared" si="70"/>
        <v>1700</v>
      </c>
      <c r="E366" s="269">
        <f t="shared" si="71"/>
        <v>0</v>
      </c>
      <c r="F366" s="270">
        <f t="shared" si="72"/>
        <v>0</v>
      </c>
      <c r="G366" s="271">
        <f t="shared" si="73"/>
        <v>0</v>
      </c>
      <c r="H366" s="268">
        <f t="shared" si="74"/>
        <v>1700</v>
      </c>
      <c r="I366" s="272">
        <f t="shared" si="75"/>
        <v>0</v>
      </c>
      <c r="J366" s="273">
        <f t="shared" si="76"/>
        <v>805.15477999999985</v>
      </c>
      <c r="K366" s="274">
        <f t="shared" si="77"/>
        <v>0</v>
      </c>
      <c r="L366" s="267">
        <f>'data''11'!C363</f>
        <v>2505.1547799999998</v>
      </c>
      <c r="M366" s="275">
        <f t="shared" si="78"/>
        <v>2605</v>
      </c>
      <c r="N366" s="276">
        <f>'data''11'!D363</f>
        <v>1700</v>
      </c>
      <c r="O366" s="277">
        <f>'data''11'!E363</f>
        <v>50</v>
      </c>
      <c r="P366" s="278">
        <f t="shared" si="79"/>
        <v>1750</v>
      </c>
      <c r="Q366" s="267">
        <f>IF('data''11'!G363&lt;data2011!Z366, 'data''11'!G363, 'data''11'!G363-data2011!Z366)</f>
        <v>2605</v>
      </c>
      <c r="R366" s="279"/>
      <c r="S366" s="279"/>
      <c r="T366" s="77" t="str">
        <f>+'data''11'!H363</f>
        <v>N</v>
      </c>
      <c r="U366" s="187" t="str">
        <f>+'data''11'!I363</f>
        <v>N</v>
      </c>
      <c r="V366" s="77"/>
      <c r="W366" s="78" t="str">
        <f t="shared" si="80"/>
        <v/>
      </c>
      <c r="X366" s="79" t="str">
        <f t="shared" si="81"/>
        <v/>
      </c>
      <c r="Y366" s="77">
        <f t="shared" si="82"/>
        <v>99.845220000000154</v>
      </c>
      <c r="AA366" s="5">
        <v>0</v>
      </c>
      <c r="AC366" s="35" t="str">
        <f t="shared" si="83"/>
        <v/>
      </c>
    </row>
    <row r="367" spans="2:29">
      <c r="B367" s="266">
        <v>40903</v>
      </c>
      <c r="C367" s="374">
        <f>+'data''11'!B364</f>
        <v>1334.0338200000001</v>
      </c>
      <c r="D367" s="268">
        <f t="shared" si="70"/>
        <v>1700</v>
      </c>
      <c r="E367" s="269">
        <f t="shared" si="71"/>
        <v>0</v>
      </c>
      <c r="F367" s="270">
        <f t="shared" si="72"/>
        <v>0</v>
      </c>
      <c r="G367" s="271">
        <f t="shared" si="73"/>
        <v>0</v>
      </c>
      <c r="H367" s="268">
        <f t="shared" si="74"/>
        <v>1700</v>
      </c>
      <c r="I367" s="272">
        <f t="shared" si="75"/>
        <v>0</v>
      </c>
      <c r="J367" s="273">
        <f t="shared" si="76"/>
        <v>706.51825000000008</v>
      </c>
      <c r="K367" s="274">
        <f t="shared" si="77"/>
        <v>0</v>
      </c>
      <c r="L367" s="267">
        <f>'data''11'!C364</f>
        <v>2406.5182500000001</v>
      </c>
      <c r="M367" s="275">
        <f t="shared" si="78"/>
        <v>2605</v>
      </c>
      <c r="N367" s="276">
        <f>'data''11'!D364</f>
        <v>1700</v>
      </c>
      <c r="O367" s="277">
        <f>'data''11'!E364</f>
        <v>50</v>
      </c>
      <c r="P367" s="278">
        <f t="shared" si="79"/>
        <v>1750</v>
      </c>
      <c r="Q367" s="267">
        <f>IF('data''11'!G364&lt;data2011!Z367, 'data''11'!G364, 'data''11'!G364-data2011!Z367)</f>
        <v>2605</v>
      </c>
      <c r="R367" s="279"/>
      <c r="S367" s="279"/>
      <c r="T367" s="77" t="str">
        <f>+'data''11'!H364</f>
        <v>N</v>
      </c>
      <c r="U367" s="187" t="str">
        <f>+'data''11'!I364</f>
        <v>N</v>
      </c>
      <c r="V367" s="77"/>
      <c r="W367" s="78" t="str">
        <f t="shared" si="80"/>
        <v/>
      </c>
      <c r="X367" s="79" t="str">
        <f t="shared" si="81"/>
        <v/>
      </c>
      <c r="Y367" s="77">
        <f t="shared" si="82"/>
        <v>198.48174999999992</v>
      </c>
      <c r="AA367" s="5">
        <v>0</v>
      </c>
      <c r="AC367" s="35" t="str">
        <f t="shared" si="83"/>
        <v/>
      </c>
    </row>
    <row r="368" spans="2:29">
      <c r="B368" s="266">
        <v>40904</v>
      </c>
      <c r="C368" s="374">
        <f>+'data''11'!B365</f>
        <v>1344.1172200000001</v>
      </c>
      <c r="D368" s="268">
        <f t="shared" si="70"/>
        <v>1700</v>
      </c>
      <c r="E368" s="269">
        <f t="shared" si="71"/>
        <v>0</v>
      </c>
      <c r="F368" s="270">
        <f t="shared" si="72"/>
        <v>0</v>
      </c>
      <c r="G368" s="271">
        <f t="shared" si="73"/>
        <v>0</v>
      </c>
      <c r="H368" s="268">
        <f t="shared" si="74"/>
        <v>1700</v>
      </c>
      <c r="I368" s="272">
        <f t="shared" si="75"/>
        <v>0</v>
      </c>
      <c r="J368" s="273">
        <f t="shared" si="76"/>
        <v>507.85287999999991</v>
      </c>
      <c r="K368" s="274">
        <f t="shared" si="77"/>
        <v>0</v>
      </c>
      <c r="L368" s="267">
        <f>'data''11'!C365</f>
        <v>2207.8528799999999</v>
      </c>
      <c r="M368" s="275">
        <f t="shared" si="78"/>
        <v>2605</v>
      </c>
      <c r="N368" s="276">
        <f>'data''11'!D365</f>
        <v>1700</v>
      </c>
      <c r="O368" s="277">
        <f>'data''11'!E365</f>
        <v>50</v>
      </c>
      <c r="P368" s="278">
        <f t="shared" si="79"/>
        <v>1750</v>
      </c>
      <c r="Q368" s="267">
        <f>IF('data''11'!G365&lt;data2011!Z368, 'data''11'!G365, 'data''11'!G365-data2011!Z368)</f>
        <v>2605</v>
      </c>
      <c r="R368" s="279"/>
      <c r="S368" s="279"/>
      <c r="T368" s="77" t="str">
        <f>+'data''11'!H365</f>
        <v>N</v>
      </c>
      <c r="U368" s="187" t="str">
        <f>+'data''11'!I365</f>
        <v>N</v>
      </c>
      <c r="V368" s="77"/>
      <c r="W368" s="78" t="str">
        <f t="shared" si="80"/>
        <v/>
      </c>
      <c r="X368" s="79" t="str">
        <f t="shared" si="81"/>
        <v/>
      </c>
      <c r="Y368" s="77">
        <f t="shared" si="82"/>
        <v>397.14712000000009</v>
      </c>
      <c r="AA368" s="5">
        <v>0</v>
      </c>
      <c r="AC368" s="35" t="str">
        <f t="shared" si="83"/>
        <v/>
      </c>
    </row>
    <row r="369" spans="2:29">
      <c r="B369" s="266">
        <v>40905</v>
      </c>
      <c r="C369" s="374">
        <f>+'data''11'!B366</f>
        <v>1356.2173</v>
      </c>
      <c r="D369" s="268">
        <f t="shared" si="70"/>
        <v>1700</v>
      </c>
      <c r="E369" s="269">
        <f t="shared" si="71"/>
        <v>0</v>
      </c>
      <c r="F369" s="270">
        <f t="shared" si="72"/>
        <v>0</v>
      </c>
      <c r="G369" s="271">
        <f t="shared" si="73"/>
        <v>0</v>
      </c>
      <c r="H369" s="268">
        <f t="shared" si="74"/>
        <v>1700</v>
      </c>
      <c r="I369" s="272">
        <f t="shared" si="75"/>
        <v>0</v>
      </c>
      <c r="J369" s="273">
        <f t="shared" si="76"/>
        <v>312.33725000000004</v>
      </c>
      <c r="K369" s="274">
        <f t="shared" si="77"/>
        <v>0</v>
      </c>
      <c r="L369" s="267">
        <f>'data''11'!C366</f>
        <v>2012.33725</v>
      </c>
      <c r="M369" s="275">
        <f t="shared" si="78"/>
        <v>2413</v>
      </c>
      <c r="N369" s="276">
        <f>'data''11'!D366</f>
        <v>1700</v>
      </c>
      <c r="O369" s="277">
        <f>'data''11'!E366</f>
        <v>50</v>
      </c>
      <c r="P369" s="278">
        <f t="shared" si="79"/>
        <v>1750</v>
      </c>
      <c r="Q369" s="267">
        <f>IF('data''11'!G366&lt;data2011!Z369, 'data''11'!G366, 'data''11'!G366-data2011!Z369)</f>
        <v>2413</v>
      </c>
      <c r="R369" s="279"/>
      <c r="S369" s="279"/>
      <c r="T369" s="77" t="str">
        <f>+'data''11'!H366</f>
        <v>N</v>
      </c>
      <c r="U369" s="187" t="str">
        <f>+'data''11'!I366</f>
        <v>N</v>
      </c>
      <c r="V369" s="77"/>
      <c r="W369" s="78" t="str">
        <f t="shared" si="80"/>
        <v/>
      </c>
      <c r="X369" s="79" t="str">
        <f t="shared" si="81"/>
        <v/>
      </c>
      <c r="Y369" s="77">
        <f t="shared" si="82"/>
        <v>400.66274999999996</v>
      </c>
      <c r="AA369" s="5">
        <v>0</v>
      </c>
      <c r="AC369" s="35" t="str">
        <f t="shared" si="83"/>
        <v/>
      </c>
    </row>
    <row r="370" spans="2:29">
      <c r="B370" s="266">
        <v>40906</v>
      </c>
      <c r="C370" s="374">
        <f>+'data''11'!B367</f>
        <v>1356.2173</v>
      </c>
      <c r="D370" s="268">
        <f t="shared" si="70"/>
        <v>1700</v>
      </c>
      <c r="E370" s="269">
        <f t="shared" si="71"/>
        <v>0</v>
      </c>
      <c r="F370" s="270">
        <f t="shared" si="72"/>
        <v>0</v>
      </c>
      <c r="G370" s="271">
        <f t="shared" si="73"/>
        <v>0</v>
      </c>
      <c r="H370" s="268">
        <f t="shared" si="74"/>
        <v>1700</v>
      </c>
      <c r="I370" s="272">
        <f t="shared" si="75"/>
        <v>0</v>
      </c>
      <c r="J370" s="273">
        <f t="shared" si="76"/>
        <v>161.94765600000005</v>
      </c>
      <c r="K370" s="274">
        <f t="shared" si="77"/>
        <v>0</v>
      </c>
      <c r="L370" s="267">
        <f>'data''11'!C367</f>
        <v>1861.9476560000001</v>
      </c>
      <c r="M370" s="275">
        <f t="shared" si="78"/>
        <v>3707</v>
      </c>
      <c r="N370" s="276">
        <f>'data''11'!D367</f>
        <v>1700</v>
      </c>
      <c r="O370" s="277">
        <f>'data''11'!E367</f>
        <v>50</v>
      </c>
      <c r="P370" s="278">
        <f t="shared" si="79"/>
        <v>1750</v>
      </c>
      <c r="Q370" s="267">
        <f>IF('data''11'!G367&lt;data2011!Z370, 'data''11'!G367, 'data''11'!G367-data2011!Z370)</f>
        <v>3707</v>
      </c>
      <c r="R370" s="279"/>
      <c r="S370" s="279"/>
      <c r="T370" s="77" t="str">
        <f>+'data''11'!H367</f>
        <v>N</v>
      </c>
      <c r="U370" s="187" t="str">
        <f>+'data''11'!I367</f>
        <v>N</v>
      </c>
      <c r="V370" s="77"/>
      <c r="W370" s="78" t="str">
        <f t="shared" si="80"/>
        <v/>
      </c>
      <c r="X370" s="79" t="str">
        <f t="shared" si="81"/>
        <v/>
      </c>
      <c r="Y370" s="77">
        <f t="shared" si="82"/>
        <v>1845.0523439999997</v>
      </c>
      <c r="AA370" s="5">
        <v>0</v>
      </c>
      <c r="AC370" s="35" t="str">
        <f t="shared" si="83"/>
        <v/>
      </c>
    </row>
    <row r="371" spans="2:29">
      <c r="B371" s="266">
        <v>40907</v>
      </c>
      <c r="C371" s="374">
        <f>+'data''11'!B368</f>
        <v>1379.40912</v>
      </c>
      <c r="D371" s="268">
        <f t="shared" si="70"/>
        <v>1700</v>
      </c>
      <c r="E371" s="269">
        <f t="shared" si="71"/>
        <v>0</v>
      </c>
      <c r="F371" s="270">
        <f t="shared" si="72"/>
        <v>0</v>
      </c>
      <c r="G371" s="271">
        <f t="shared" si="73"/>
        <v>0</v>
      </c>
      <c r="H371" s="268">
        <f t="shared" si="74"/>
        <v>1700</v>
      </c>
      <c r="I371" s="272">
        <f t="shared" si="75"/>
        <v>0</v>
      </c>
      <c r="J371" s="273">
        <f t="shared" si="76"/>
        <v>143.04257501705206</v>
      </c>
      <c r="K371" s="274">
        <f t="shared" si="77"/>
        <v>0</v>
      </c>
      <c r="L371" s="267">
        <f>'data''11'!C368</f>
        <v>1843.0425750170521</v>
      </c>
      <c r="M371" s="275">
        <f t="shared" si="78"/>
        <v>4081</v>
      </c>
      <c r="N371" s="276">
        <f>'data''11'!D368</f>
        <v>1700</v>
      </c>
      <c r="O371" s="277">
        <f>'data''11'!E368</f>
        <v>50</v>
      </c>
      <c r="P371" s="278">
        <f t="shared" si="79"/>
        <v>1750</v>
      </c>
      <c r="Q371" s="267">
        <f>IF('data''11'!G368&lt;data2011!Z371, 'data''11'!G368, 'data''11'!G368-data2011!Z371)</f>
        <v>4081</v>
      </c>
      <c r="R371" s="279"/>
      <c r="S371" s="279"/>
      <c r="T371" s="77" t="str">
        <f>+'data''11'!H368</f>
        <v>N</v>
      </c>
      <c r="U371" s="187" t="str">
        <f>+'data''11'!I368</f>
        <v>N</v>
      </c>
      <c r="V371" s="77"/>
      <c r="W371" s="78" t="str">
        <f t="shared" si="80"/>
        <v/>
      </c>
      <c r="X371" s="79" t="str">
        <f t="shared" si="81"/>
        <v/>
      </c>
      <c r="Y371" s="77">
        <f t="shared" si="82"/>
        <v>2237.9574249829479</v>
      </c>
      <c r="AA371" s="5">
        <v>0</v>
      </c>
      <c r="AC371" s="35" t="str">
        <f t="shared" si="83"/>
        <v/>
      </c>
    </row>
    <row r="372" spans="2:29" s="408" customFormat="1">
      <c r="B372" s="391">
        <v>40908</v>
      </c>
      <c r="C372" s="392">
        <f>+'data''11'!B369</f>
        <v>1396.04673</v>
      </c>
      <c r="D372" s="393">
        <f t="shared" si="70"/>
        <v>1700</v>
      </c>
      <c r="E372" s="394">
        <f t="shared" si="71"/>
        <v>0</v>
      </c>
      <c r="F372" s="395">
        <f t="shared" si="72"/>
        <v>0</v>
      </c>
      <c r="G372" s="396">
        <f t="shared" si="73"/>
        <v>0</v>
      </c>
      <c r="H372" s="393">
        <f t="shared" si="74"/>
        <v>1700</v>
      </c>
      <c r="I372" s="397">
        <f t="shared" si="75"/>
        <v>0</v>
      </c>
      <c r="J372" s="398">
        <f t="shared" si="76"/>
        <v>164.52732139489012</v>
      </c>
      <c r="K372" s="399">
        <f t="shared" si="77"/>
        <v>0</v>
      </c>
      <c r="L372" s="400">
        <f>'data''11'!C369</f>
        <v>1864.5273213948901</v>
      </c>
      <c r="M372" s="401">
        <f t="shared" si="78"/>
        <v>3800</v>
      </c>
      <c r="N372" s="276">
        <f>'data''11'!D369</f>
        <v>1700</v>
      </c>
      <c r="O372" s="277">
        <f>'data''11'!E369</f>
        <v>50</v>
      </c>
      <c r="P372" s="402">
        <f t="shared" si="79"/>
        <v>1750</v>
      </c>
      <c r="Q372" s="267">
        <f>IF('data''11'!G369&lt;data2011!Z372, 'data''11'!G369, 'data''11'!G369-data2011!Z372)</f>
        <v>3800</v>
      </c>
      <c r="R372" s="403"/>
      <c r="S372" s="403"/>
      <c r="T372" s="404" t="str">
        <f>+'data''11'!H369</f>
        <v>N</v>
      </c>
      <c r="U372" s="405" t="str">
        <f>+'data''11'!I369</f>
        <v>N</v>
      </c>
      <c r="V372" s="404"/>
      <c r="W372" s="406" t="str">
        <f t="shared" si="80"/>
        <v/>
      </c>
      <c r="X372" s="407" t="str">
        <f t="shared" si="81"/>
        <v/>
      </c>
      <c r="Y372" s="404">
        <f t="shared" si="82"/>
        <v>1935.4726786051096</v>
      </c>
      <c r="AA372" s="408">
        <v>0</v>
      </c>
      <c r="AC372" s="35" t="str">
        <f t="shared" si="83"/>
        <v/>
      </c>
    </row>
    <row r="373" spans="2:29">
      <c r="B373" s="35" t="s">
        <v>7</v>
      </c>
      <c r="C373" s="295">
        <f>SUM(C8:C372)</f>
        <v>519239.13713000051</v>
      </c>
      <c r="D373" s="109">
        <f>SUM(D8:D372)</f>
        <v>52700</v>
      </c>
      <c r="E373" s="109">
        <f>SUM(E8:E372)</f>
        <v>0</v>
      </c>
      <c r="F373" s="109">
        <f>SUM(F8:F372)</f>
        <v>145839.86116266064</v>
      </c>
      <c r="G373" s="109">
        <f>SUM(G8:G372)</f>
        <v>401450</v>
      </c>
      <c r="H373" s="109"/>
      <c r="I373" s="109">
        <f>SUM(I8:I372)</f>
        <v>1394989.1210603614</v>
      </c>
      <c r="J373" s="109">
        <f>SUM(J8:J372)</f>
        <v>83969.232518847624</v>
      </c>
      <c r="K373" s="109">
        <f>SUM(K8:K372)</f>
        <v>1796.2096109327263</v>
      </c>
      <c r="L373" s="109">
        <f t="shared" ref="L373:M373" si="84">SUM(L8:L372)</f>
        <v>2080744.4243528026</v>
      </c>
      <c r="M373" s="109">
        <f t="shared" si="84"/>
        <v>1955586</v>
      </c>
      <c r="N373" s="109"/>
      <c r="O373" s="109"/>
      <c r="P373" s="109"/>
      <c r="Q373" s="109">
        <f>SUM(Q8:Q372)</f>
        <v>1955586</v>
      </c>
      <c r="R373" s="109">
        <f>SUM(R8:R372)</f>
        <v>0</v>
      </c>
      <c r="S373" s="109">
        <f>SUM(S8:S372)</f>
        <v>0</v>
      </c>
      <c r="T373" s="109"/>
      <c r="U373" s="109"/>
      <c r="V373" s="109"/>
      <c r="W373" s="5"/>
      <c r="X373" s="5"/>
      <c r="Y373" s="109">
        <f>SUM(Y8:Y372)</f>
        <v>1818916.7674811524</v>
      </c>
      <c r="Z373" s="109">
        <f t="shared" ref="Z373:AA373" si="85">SUM(Z8:Z372)</f>
        <v>0</v>
      </c>
      <c r="AA373" s="109">
        <f t="shared" si="85"/>
        <v>0</v>
      </c>
    </row>
    <row r="374" spans="2:29">
      <c r="B374" s="35" t="s">
        <v>39</v>
      </c>
      <c r="C374" s="296">
        <f>+C373*1.9835/1000</f>
        <v>1029.9108284973561</v>
      </c>
      <c r="D374" s="110">
        <f>+D373*1.9835/1000</f>
        <v>104.53045</v>
      </c>
      <c r="E374" s="110">
        <f>+E373*1.9835/1000</f>
        <v>0</v>
      </c>
      <c r="F374" s="110">
        <f>+F373*1.9835/1000</f>
        <v>289.27336461613743</v>
      </c>
      <c r="G374" s="110">
        <f>+G373*1.9835/1000</f>
        <v>796.27607500000011</v>
      </c>
      <c r="H374" s="110"/>
      <c r="I374" s="110">
        <f>+I373*1.9835/1000</f>
        <v>2766.9609216232266</v>
      </c>
      <c r="J374" s="110">
        <f>+J373*1.9835/1000</f>
        <v>166.55297270113428</v>
      </c>
      <c r="K374" s="110">
        <f>+K373*1.9835/1000</f>
        <v>3.5627817632850625</v>
      </c>
      <c r="L374" s="110">
        <f t="shared" ref="L374:M374" si="86">+L373*1.9835/1000</f>
        <v>4127.1565657037845</v>
      </c>
      <c r="M374" s="110">
        <f t="shared" si="86"/>
        <v>3878.9048310000003</v>
      </c>
      <c r="N374" s="109"/>
      <c r="O374" s="109"/>
      <c r="P374" s="109"/>
      <c r="Q374" s="110">
        <f>+Q373*1.9835/1000</f>
        <v>3878.9048310000003</v>
      </c>
      <c r="R374" s="109">
        <f>+R373*1.9835/1000</f>
        <v>0</v>
      </c>
      <c r="S374" s="109">
        <f>+S373*1.9835/1000</f>
        <v>0</v>
      </c>
      <c r="T374" s="109"/>
      <c r="U374" s="109"/>
      <c r="V374" s="109"/>
      <c r="Y374" s="110">
        <f>+Y373*1.9835/1000</f>
        <v>3607.8214082988661</v>
      </c>
      <c r="Z374" s="110">
        <f t="shared" ref="Z374:AA374" si="87">+Z373*1.9835/1000</f>
        <v>0</v>
      </c>
      <c r="AA374" s="110">
        <f t="shared" si="87"/>
        <v>0</v>
      </c>
    </row>
    <row r="375" spans="2:29">
      <c r="C375" s="111"/>
      <c r="D375" s="112"/>
      <c r="E375" s="112"/>
      <c r="F375" s="112"/>
      <c r="G375" s="112"/>
      <c r="H375" s="112"/>
      <c r="I375" s="112"/>
      <c r="J375" s="112"/>
      <c r="K375" s="113"/>
    </row>
    <row r="377" spans="2:29" ht="13.5" thickBot="1"/>
    <row r="378" spans="2:29">
      <c r="D378" s="115"/>
      <c r="E378" s="298" t="s">
        <v>40</v>
      </c>
      <c r="F378" s="298"/>
      <c r="G378" s="298"/>
      <c r="H378" s="299">
        <f t="shared" ref="H378:H385" si="88">+I378/$I$386</f>
        <v>3.2296062853166246E-2</v>
      </c>
      <c r="I378" s="300">
        <f>+J374</f>
        <v>166.55297270113428</v>
      </c>
      <c r="J378" s="1">
        <v>8</v>
      </c>
    </row>
    <row r="379" spans="2:29">
      <c r="D379" s="119"/>
      <c r="E379" s="301" t="s">
        <v>41</v>
      </c>
      <c r="F379" s="301"/>
      <c r="G379" s="301"/>
      <c r="H379" s="302">
        <f t="shared" si="88"/>
        <v>2.0269358922386623E-2</v>
      </c>
      <c r="I379" s="303">
        <f>+D374</f>
        <v>104.53045</v>
      </c>
      <c r="J379" s="1">
        <v>2</v>
      </c>
    </row>
    <row r="380" spans="2:29">
      <c r="D380" s="119"/>
      <c r="E380" s="301" t="s">
        <v>42</v>
      </c>
      <c r="F380" s="301"/>
      <c r="G380" s="301"/>
      <c r="H380" s="302">
        <f t="shared" si="88"/>
        <v>5.6092608939222049E-2</v>
      </c>
      <c r="I380" s="303">
        <f>+F374</f>
        <v>289.27336461613743</v>
      </c>
      <c r="J380" s="1">
        <v>4</v>
      </c>
    </row>
    <row r="381" spans="2:29">
      <c r="D381" s="119"/>
      <c r="E381" s="301" t="s">
        <v>43</v>
      </c>
      <c r="F381" s="301"/>
      <c r="G381" s="301"/>
      <c r="H381" s="302">
        <f t="shared" si="88"/>
        <v>0</v>
      </c>
      <c r="I381" s="303">
        <f>+E374</f>
        <v>0</v>
      </c>
      <c r="J381" s="1">
        <v>3</v>
      </c>
    </row>
    <row r="382" spans="2:29">
      <c r="D382" s="119"/>
      <c r="E382" s="301" t="s">
        <v>44</v>
      </c>
      <c r="F382" s="301"/>
      <c r="G382" s="301"/>
      <c r="H382" s="302">
        <f t="shared" si="88"/>
        <v>0.15440482237935693</v>
      </c>
      <c r="I382" s="303">
        <f>+G374</f>
        <v>796.27607500000011</v>
      </c>
      <c r="J382" s="1">
        <v>5</v>
      </c>
      <c r="K382" s="5"/>
    </row>
    <row r="383" spans="2:29">
      <c r="D383" s="119"/>
      <c r="E383" s="85" t="s">
        <v>45</v>
      </c>
      <c r="F383" s="85"/>
      <c r="G383" s="85"/>
      <c r="H383" s="304">
        <f t="shared" si="88"/>
        <v>6.908542182891054E-4</v>
      </c>
      <c r="I383" s="305">
        <f>+K374</f>
        <v>3.5627817632850625</v>
      </c>
      <c r="J383" s="1">
        <v>9</v>
      </c>
      <c r="K383" s="5"/>
    </row>
    <row r="384" spans="2:29">
      <c r="D384" s="119"/>
      <c r="E384" s="85" t="s">
        <v>46</v>
      </c>
      <c r="F384" s="85"/>
      <c r="G384" s="85"/>
      <c r="H384" s="304">
        <f t="shared" si="88"/>
        <v>0.53653766959387295</v>
      </c>
      <c r="I384" s="305">
        <f>+I374</f>
        <v>2766.9609216232266</v>
      </c>
      <c r="J384" s="1">
        <v>7</v>
      </c>
    </row>
    <row r="385" spans="3:11">
      <c r="D385" s="128"/>
      <c r="E385" s="306" t="s">
        <v>47</v>
      </c>
      <c r="F385" s="306"/>
      <c r="G385" s="306"/>
      <c r="H385" s="307">
        <f t="shared" si="88"/>
        <v>0.19970862309370602</v>
      </c>
      <c r="I385" s="308">
        <f>+C374</f>
        <v>1029.9108284973561</v>
      </c>
      <c r="J385" s="1">
        <v>1</v>
      </c>
    </row>
    <row r="386" spans="3:11" ht="13.5" thickBot="1">
      <c r="D386" s="309"/>
      <c r="E386" s="87"/>
      <c r="F386" s="87"/>
      <c r="G386" s="134" t="s">
        <v>7</v>
      </c>
      <c r="H386" s="135">
        <f>SUM(H378:H385)</f>
        <v>1</v>
      </c>
      <c r="I386" s="136">
        <f>SUM(I378:I385)</f>
        <v>5157.0673942011399</v>
      </c>
    </row>
    <row r="388" spans="3:11">
      <c r="C388" s="111"/>
      <c r="D388" s="5"/>
      <c r="E388" s="85" t="s">
        <v>44</v>
      </c>
      <c r="F388" s="5"/>
      <c r="G388" s="5"/>
      <c r="H388" s="310">
        <f>SUM(H379:H382)</f>
        <v>0.23076679024096561</v>
      </c>
      <c r="I388" s="279">
        <f>SUM(I379:I382)</f>
        <v>1190.0798896161375</v>
      </c>
      <c r="J388" s="311"/>
    </row>
    <row r="389" spans="3:11">
      <c r="C389" s="111"/>
      <c r="D389" s="5"/>
      <c r="E389" s="5"/>
      <c r="F389" s="5"/>
      <c r="G389" s="5"/>
      <c r="H389" s="5"/>
      <c r="I389" s="310"/>
      <c r="J389" s="311"/>
    </row>
    <row r="390" spans="3:11">
      <c r="C390" s="111"/>
      <c r="D390" s="5"/>
      <c r="E390" s="5"/>
      <c r="F390" s="5"/>
      <c r="G390" s="5"/>
      <c r="H390" s="5"/>
      <c r="I390" s="310"/>
      <c r="J390" s="311"/>
    </row>
    <row r="391" spans="3:11">
      <c r="C391" s="111"/>
      <c r="D391" s="5"/>
      <c r="E391" s="5"/>
      <c r="F391" s="5"/>
      <c r="G391" s="5"/>
      <c r="H391" s="5"/>
      <c r="I391" s="310"/>
      <c r="J391" s="311"/>
    </row>
    <row r="392" spans="3:11">
      <c r="C392" s="111"/>
      <c r="D392" s="5"/>
      <c r="E392" s="5"/>
      <c r="F392" s="5"/>
      <c r="G392" s="5"/>
      <c r="H392" s="5"/>
      <c r="I392" s="310"/>
      <c r="J392" s="311"/>
    </row>
    <row r="393" spans="3:11">
      <c r="C393" s="111"/>
      <c r="D393" s="5"/>
      <c r="E393" s="5"/>
      <c r="F393" s="5"/>
      <c r="G393" s="5"/>
      <c r="H393" s="5"/>
      <c r="I393" s="310"/>
      <c r="J393" s="311"/>
      <c r="K393" s="5"/>
    </row>
    <row r="394" spans="3:11">
      <c r="C394" s="111"/>
      <c r="D394" s="5"/>
      <c r="E394" s="5"/>
      <c r="F394" s="5"/>
      <c r="G394" s="5"/>
      <c r="H394" s="5"/>
      <c r="I394" s="310"/>
      <c r="J394" s="311"/>
      <c r="K394" s="5"/>
    </row>
  </sheetData>
  <mergeCells count="5">
    <mergeCell ref="D2:F2"/>
    <mergeCell ref="D3:E3"/>
    <mergeCell ref="I3:J3"/>
    <mergeCell ref="Z4:Z7"/>
    <mergeCell ref="AA4:AA7"/>
  </mergeCells>
  <pageMargins left="0.75" right="0.75" top="1" bottom="1" header="0.5" footer="0.5"/>
  <pageSetup scale="5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C1:U48"/>
  <sheetViews>
    <sheetView showGridLines="0" topLeftCell="D1" zoomScaleNormal="100" zoomScaleSheetLayoutView="80" workbookViewId="0">
      <selection activeCell="T11" sqref="T11"/>
    </sheetView>
  </sheetViews>
  <sheetFormatPr defaultRowHeight="12.75"/>
  <cols>
    <col min="19" max="19" width="14.28515625" customWidth="1"/>
    <col min="20" max="20" width="13.28515625" bestFit="1" customWidth="1"/>
    <col min="21" max="21" width="15.28515625" customWidth="1"/>
  </cols>
  <sheetData>
    <row r="1" spans="3:21" s="317" customFormat="1" ht="15" customHeight="1">
      <c r="C1" s="409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3:21" s="317" customFormat="1" ht="15.75" customHeight="1">
      <c r="C2" s="409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10"/>
      <c r="Q2" s="410"/>
      <c r="R2" s="410"/>
    </row>
    <row r="3" spans="3:21" s="317" customFormat="1" ht="14.25" customHeight="1">
      <c r="C3" s="409"/>
      <c r="D3" s="409"/>
      <c r="E3" s="411"/>
    </row>
    <row r="7" spans="3:21">
      <c r="P7" s="425" t="s">
        <v>61</v>
      </c>
      <c r="Q7" s="426"/>
      <c r="R7" s="426"/>
      <c r="S7" s="427">
        <f>+data2011!H388</f>
        <v>0.23076679024096561</v>
      </c>
      <c r="T7" s="428">
        <f>+data2011!I388</f>
        <v>1190.0798896161375</v>
      </c>
    </row>
    <row r="8" spans="3:21">
      <c r="P8" s="412" t="s">
        <v>40</v>
      </c>
      <c r="Q8" s="319"/>
      <c r="R8" s="319"/>
      <c r="S8" s="320">
        <f>+data2011!H378</f>
        <v>3.2296062853166246E-2</v>
      </c>
      <c r="T8" s="413">
        <f>+data2011!I378</f>
        <v>166.55297270113428</v>
      </c>
    </row>
    <row r="9" spans="3:21">
      <c r="P9" s="414" t="s">
        <v>45</v>
      </c>
      <c r="Q9" s="85"/>
      <c r="R9" s="85"/>
      <c r="S9" s="304">
        <f>+data2011!H383</f>
        <v>6.908542182891054E-4</v>
      </c>
      <c r="T9" s="415">
        <f>+data2011!I383</f>
        <v>3.5627817632850625</v>
      </c>
    </row>
    <row r="10" spans="3:21">
      <c r="P10" s="414" t="s">
        <v>62</v>
      </c>
      <c r="Q10" s="85"/>
      <c r="R10" s="85"/>
      <c r="S10" s="304">
        <f>+data2011!H384</f>
        <v>0.53653766959387295</v>
      </c>
      <c r="T10" s="415">
        <f>+data2011!I384</f>
        <v>2766.9609216232266</v>
      </c>
    </row>
    <row r="11" spans="3:21">
      <c r="P11" s="416" t="s">
        <v>47</v>
      </c>
      <c r="Q11" s="408"/>
      <c r="R11" s="408"/>
      <c r="S11" s="417">
        <f>+data2011!H385</f>
        <v>0.19970862309370602</v>
      </c>
      <c r="T11" s="418">
        <f>+data2011!I385</f>
        <v>1029.9108284973561</v>
      </c>
    </row>
    <row r="12" spans="3:21">
      <c r="P12" s="419"/>
      <c r="Q12" s="420"/>
      <c r="R12" s="421" t="s">
        <v>7</v>
      </c>
      <c r="S12" s="422">
        <f>SUM(S7:S11)</f>
        <v>1</v>
      </c>
      <c r="T12" s="423">
        <f>SUM(T7:T11)</f>
        <v>5157.0673942011399</v>
      </c>
    </row>
    <row r="13" spans="3:21">
      <c r="P13" s="328"/>
    </row>
    <row r="14" spans="3:21">
      <c r="P14" s="328"/>
      <c r="Q14" s="85"/>
      <c r="R14" s="85"/>
      <c r="S14" s="85"/>
      <c r="T14" s="304"/>
      <c r="U14" s="329"/>
    </row>
    <row r="15" spans="3:21">
      <c r="P15" s="328"/>
      <c r="Q15" s="85"/>
      <c r="R15" s="85"/>
      <c r="S15" s="85"/>
      <c r="T15" s="304"/>
      <c r="U15" s="329"/>
    </row>
    <row r="16" spans="3:21">
      <c r="P16" s="328"/>
    </row>
    <row r="17" spans="16:16">
      <c r="P17" s="328"/>
    </row>
    <row r="18" spans="16:16">
      <c r="P18" s="328"/>
    </row>
    <row r="19" spans="16:16">
      <c r="P19" s="328"/>
    </row>
    <row r="20" spans="16:16">
      <c r="P20" s="328"/>
    </row>
    <row r="21" spans="16:16">
      <c r="P21" s="85"/>
    </row>
    <row r="47" spans="12:12" ht="20.25">
      <c r="L47" s="424" t="s">
        <v>57</v>
      </c>
    </row>
    <row r="48" spans="12:12" ht="20.25">
      <c r="L48" s="424" t="s">
        <v>58</v>
      </c>
    </row>
  </sheetData>
  <mergeCells count="2">
    <mergeCell ref="D1:O1"/>
    <mergeCell ref="D2:O2"/>
  </mergeCells>
  <pageMargins left="0.75" right="0.75" top="1" bottom="1" header="0.5" footer="0.5"/>
  <pageSetup scale="64" orientation="landscape" r:id="rId1"/>
  <headerFooter alignWithMargins="0">
    <oddFooter>&amp;LDWR;OCO;&amp;F;ltran&amp;CSubject to Revision&amp;R&amp;D;&amp;T</oddFooter>
  </headerFooter>
  <colBreaks count="1" manualBreakCount="1">
    <brk id="20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2"/>
  </sheetPr>
  <dimension ref="A1:V371"/>
  <sheetViews>
    <sheetView showGridLines="0" zoomScaleNormal="100" workbookViewId="0">
      <pane xSplit="1" ySplit="3" topLeftCell="B4" activePane="bottomRight" state="frozenSplit"/>
      <selection activeCell="D37" sqref="D37"/>
      <selection pane="topRight" activeCell="D37" sqref="D37"/>
      <selection pane="bottomLeft" activeCell="D37" sqref="D37"/>
      <selection pane="bottomRight" activeCell="G369" sqref="G369"/>
    </sheetView>
  </sheetViews>
  <sheetFormatPr defaultRowHeight="5.65" customHeight="1"/>
  <cols>
    <col min="1" max="1" width="11.42578125" style="208" bestFit="1" customWidth="1"/>
    <col min="2" max="6" width="9.140625" style="209" customWidth="1"/>
    <col min="7" max="7" width="13" style="209" customWidth="1"/>
    <col min="8" max="8" width="10.5703125" style="209" customWidth="1"/>
    <col min="9" max="9" width="12.85546875" style="209" customWidth="1"/>
  </cols>
  <sheetData>
    <row r="1" spans="1:10" s="173" customFormat="1" ht="12.75">
      <c r="A1" s="169"/>
      <c r="B1" s="170"/>
      <c r="C1" s="171"/>
      <c r="D1" s="172">
        <v>2012</v>
      </c>
      <c r="E1" s="171"/>
      <c r="F1" s="171"/>
      <c r="G1" s="171" t="s">
        <v>74</v>
      </c>
      <c r="I1" s="174"/>
    </row>
    <row r="2" spans="1:10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0" s="182" customFormat="1" ht="13.5" thickBot="1">
      <c r="A3" s="177"/>
      <c r="B3" s="178"/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2012</v>
      </c>
    </row>
    <row r="4" spans="1:10" ht="12.75">
      <c r="A4" s="183">
        <v>38718</v>
      </c>
      <c r="B4" s="168">
        <v>1396.04673</v>
      </c>
      <c r="C4" s="168">
        <v>1857.2215120062983</v>
      </c>
      <c r="D4" s="184">
        <v>1700</v>
      </c>
      <c r="E4" s="185">
        <v>50</v>
      </c>
      <c r="F4" s="168">
        <f>IF(D4+E4&gt;C4,C4-D4,E4)</f>
        <v>50</v>
      </c>
      <c r="G4" s="168">
        <v>3737</v>
      </c>
      <c r="H4" s="186" t="s">
        <v>49</v>
      </c>
      <c r="I4" s="187" t="s">
        <v>49</v>
      </c>
      <c r="J4" s="188" t="str">
        <f>IF(D4+F4&gt;C4,"adjust","ok")</f>
        <v>ok</v>
      </c>
    </row>
    <row r="5" spans="1:10" ht="12.75">
      <c r="A5" s="183">
        <v>38719</v>
      </c>
      <c r="B5" s="168">
        <v>1396.04673</v>
      </c>
      <c r="C5" s="168">
        <v>1842.8989704471478</v>
      </c>
      <c r="D5" s="184">
        <v>1700</v>
      </c>
      <c r="E5" s="185">
        <v>50</v>
      </c>
      <c r="F5" s="168">
        <f t="shared" ref="F5:F68" si="0">IF(D5+E5&gt;C5,C5-D5,E5)</f>
        <v>50</v>
      </c>
      <c r="G5" s="168">
        <v>4082</v>
      </c>
      <c r="H5" s="186" t="s">
        <v>49</v>
      </c>
      <c r="I5" s="187" t="s">
        <v>49</v>
      </c>
      <c r="J5" s="188" t="str">
        <f t="shared" ref="J5:J69" si="1">IF(D5+F5&gt;C5,"adjust","ok")</f>
        <v>ok</v>
      </c>
    </row>
    <row r="6" spans="1:10" ht="12.75">
      <c r="A6" s="183">
        <v>38720</v>
      </c>
      <c r="B6" s="168">
        <v>1395.0383899999999</v>
      </c>
      <c r="C6" s="168">
        <v>1843.6014</v>
      </c>
      <c r="D6" s="184">
        <v>1700</v>
      </c>
      <c r="E6" s="185">
        <v>50</v>
      </c>
      <c r="F6" s="168">
        <f t="shared" si="0"/>
        <v>50</v>
      </c>
      <c r="G6" s="168">
        <v>4082</v>
      </c>
      <c r="H6" s="186" t="s">
        <v>49</v>
      </c>
      <c r="I6" s="187" t="s">
        <v>49</v>
      </c>
      <c r="J6" s="188" t="str">
        <f t="shared" si="1"/>
        <v>ok</v>
      </c>
    </row>
    <row r="7" spans="1:10" ht="12.75">
      <c r="A7" s="183">
        <v>38721</v>
      </c>
      <c r="B7" s="168">
        <v>1386.9716700000001</v>
      </c>
      <c r="C7" s="168">
        <v>1844.7983110327718</v>
      </c>
      <c r="D7" s="184">
        <v>1700</v>
      </c>
      <c r="E7" s="185">
        <v>50</v>
      </c>
      <c r="F7" s="168">
        <f t="shared" si="0"/>
        <v>50</v>
      </c>
      <c r="G7" s="168">
        <v>4082</v>
      </c>
      <c r="H7" s="186" t="s">
        <v>49</v>
      </c>
      <c r="I7" s="187" t="s">
        <v>49</v>
      </c>
      <c r="J7" s="188" t="str">
        <f t="shared" si="1"/>
        <v>ok</v>
      </c>
    </row>
    <row r="8" spans="1:10" ht="12.75">
      <c r="A8" s="183">
        <v>38722</v>
      </c>
      <c r="B8" s="168">
        <v>1375.8799300000001</v>
      </c>
      <c r="C8" s="168">
        <v>1852.81214233534</v>
      </c>
      <c r="D8" s="184">
        <v>1700</v>
      </c>
      <c r="E8" s="185">
        <v>50</v>
      </c>
      <c r="F8" s="168">
        <f t="shared" si="0"/>
        <v>50</v>
      </c>
      <c r="G8" s="168">
        <v>4081</v>
      </c>
      <c r="H8" s="186" t="s">
        <v>49</v>
      </c>
      <c r="I8" s="187" t="s">
        <v>49</v>
      </c>
      <c r="J8" s="188" t="str">
        <f t="shared" si="1"/>
        <v>ok</v>
      </c>
    </row>
    <row r="9" spans="1:10" ht="12.75">
      <c r="A9" s="183">
        <v>38723</v>
      </c>
      <c r="B9" s="168">
        <v>1363.7798500000001</v>
      </c>
      <c r="C9" s="168">
        <v>1854.5399241126165</v>
      </c>
      <c r="D9" s="184">
        <v>1700</v>
      </c>
      <c r="E9" s="185">
        <v>50</v>
      </c>
      <c r="F9" s="168">
        <f t="shared" si="0"/>
        <v>50</v>
      </c>
      <c r="G9" s="168">
        <v>4082</v>
      </c>
      <c r="H9" s="186" t="s">
        <v>49</v>
      </c>
      <c r="I9" s="187" t="s">
        <v>49</v>
      </c>
      <c r="J9" s="188" t="str">
        <f t="shared" si="1"/>
        <v>ok</v>
      </c>
    </row>
    <row r="10" spans="1:10" ht="12.75">
      <c r="A10" s="183">
        <v>38724</v>
      </c>
      <c r="B10" s="168">
        <v>1388.4841799999999</v>
      </c>
      <c r="C10" s="168">
        <v>1852.1582044712527</v>
      </c>
      <c r="D10" s="184">
        <v>1700</v>
      </c>
      <c r="E10" s="185">
        <v>50</v>
      </c>
      <c r="F10" s="168">
        <f t="shared" si="0"/>
        <v>50</v>
      </c>
      <c r="G10" s="168">
        <v>4080</v>
      </c>
      <c r="H10" s="186" t="s">
        <v>49</v>
      </c>
      <c r="I10" s="187" t="s">
        <v>49</v>
      </c>
      <c r="J10" s="188" t="str">
        <f t="shared" si="1"/>
        <v>ok</v>
      </c>
    </row>
    <row r="11" spans="1:10" ht="12.75">
      <c r="A11" s="183">
        <v>38725</v>
      </c>
      <c r="B11" s="168">
        <v>1363.7798500000001</v>
      </c>
      <c r="C11" s="168">
        <v>1855.0915986070199</v>
      </c>
      <c r="D11" s="184">
        <v>1700</v>
      </c>
      <c r="E11" s="185">
        <v>50</v>
      </c>
      <c r="F11" s="168">
        <f t="shared" si="0"/>
        <v>50</v>
      </c>
      <c r="G11" s="168">
        <v>3331</v>
      </c>
      <c r="H11" s="186" t="s">
        <v>49</v>
      </c>
      <c r="I11" s="187" t="s">
        <v>49</v>
      </c>
      <c r="J11" s="188" t="str">
        <f t="shared" si="1"/>
        <v>ok</v>
      </c>
    </row>
    <row r="12" spans="1:10" ht="12.75">
      <c r="A12" s="183">
        <v>38726</v>
      </c>
      <c r="B12" s="168">
        <v>1380.4174600000001</v>
      </c>
      <c r="C12" s="168">
        <v>1855</v>
      </c>
      <c r="D12" s="184">
        <v>1700</v>
      </c>
      <c r="E12" s="185">
        <v>50</v>
      </c>
      <c r="F12" s="168">
        <f t="shared" si="0"/>
        <v>50</v>
      </c>
      <c r="G12" s="168">
        <v>3331</v>
      </c>
      <c r="H12" s="186" t="s">
        <v>49</v>
      </c>
      <c r="I12" s="187" t="s">
        <v>49</v>
      </c>
      <c r="J12" s="188" t="str">
        <f t="shared" si="1"/>
        <v>ok</v>
      </c>
    </row>
    <row r="13" spans="1:10" ht="12.75">
      <c r="A13" s="183">
        <v>38727</v>
      </c>
      <c r="B13" s="168">
        <v>1439.40535</v>
      </c>
      <c r="C13" s="168">
        <v>2013.4118600000002</v>
      </c>
      <c r="D13" s="184">
        <v>1700</v>
      </c>
      <c r="E13" s="185">
        <v>50</v>
      </c>
      <c r="F13" s="168">
        <f t="shared" si="0"/>
        <v>50</v>
      </c>
      <c r="G13" s="168">
        <v>3331</v>
      </c>
      <c r="H13" s="186" t="s">
        <v>49</v>
      </c>
      <c r="I13" s="187" t="s">
        <v>49</v>
      </c>
      <c r="J13" s="188" t="str">
        <f t="shared" si="1"/>
        <v>ok</v>
      </c>
    </row>
    <row r="14" spans="1:10" ht="12.75">
      <c r="A14" s="183">
        <v>38728</v>
      </c>
      <c r="B14" s="168">
        <v>1481.7556300000001</v>
      </c>
      <c r="C14" s="168">
        <v>1836.9988604999999</v>
      </c>
      <c r="D14" s="184">
        <v>1700</v>
      </c>
      <c r="E14" s="185">
        <v>50</v>
      </c>
      <c r="F14" s="168">
        <f t="shared" si="0"/>
        <v>50</v>
      </c>
      <c r="G14" s="168">
        <v>3331</v>
      </c>
      <c r="H14" s="186" t="s">
        <v>49</v>
      </c>
      <c r="I14" s="187" t="s">
        <v>49</v>
      </c>
      <c r="J14" s="188" t="str">
        <f t="shared" si="1"/>
        <v>ok</v>
      </c>
    </row>
    <row r="15" spans="1:10" ht="12.75">
      <c r="A15" s="183">
        <v>38729</v>
      </c>
      <c r="B15" s="168">
        <v>1530.1559500000001</v>
      </c>
      <c r="C15" s="168">
        <v>1832.5631700000001</v>
      </c>
      <c r="D15" s="184">
        <v>1700</v>
      </c>
      <c r="E15" s="185">
        <v>50</v>
      </c>
      <c r="F15" s="168">
        <f t="shared" si="0"/>
        <v>50</v>
      </c>
      <c r="G15" s="168">
        <v>4080</v>
      </c>
      <c r="H15" s="186" t="s">
        <v>49</v>
      </c>
      <c r="I15" s="187" t="s">
        <v>49</v>
      </c>
      <c r="J15" s="188" t="str">
        <f t="shared" si="1"/>
        <v>ok</v>
      </c>
    </row>
    <row r="16" spans="1:10" ht="12.75">
      <c r="A16" s="183">
        <v>38730</v>
      </c>
      <c r="B16" s="168">
        <v>1524.6100799999999</v>
      </c>
      <c r="C16" s="168">
        <v>1832.4584999999997</v>
      </c>
      <c r="D16" s="184">
        <v>1700</v>
      </c>
      <c r="E16" s="185">
        <v>50</v>
      </c>
      <c r="F16" s="168">
        <f t="shared" si="0"/>
        <v>50</v>
      </c>
      <c r="G16" s="168">
        <v>4082</v>
      </c>
      <c r="H16" s="186" t="s">
        <v>49</v>
      </c>
      <c r="I16" s="187" t="s">
        <v>49</v>
      </c>
      <c r="J16" s="188" t="str">
        <f t="shared" si="1"/>
        <v>ok</v>
      </c>
    </row>
    <row r="17" spans="1:10" ht="12.75">
      <c r="A17" s="183">
        <v>38731</v>
      </c>
      <c r="B17" s="168">
        <v>1518.5600400000001</v>
      </c>
      <c r="C17" s="168">
        <v>1831.877</v>
      </c>
      <c r="D17" s="184">
        <v>1700</v>
      </c>
      <c r="E17" s="185">
        <v>50</v>
      </c>
      <c r="F17" s="168">
        <f t="shared" si="0"/>
        <v>50</v>
      </c>
      <c r="G17" s="168">
        <v>4437</v>
      </c>
      <c r="H17" s="186" t="s">
        <v>49</v>
      </c>
      <c r="I17" s="187" t="s">
        <v>49</v>
      </c>
      <c r="J17" s="188" t="str">
        <f t="shared" si="1"/>
        <v>ok</v>
      </c>
    </row>
    <row r="18" spans="1:10" ht="12.75">
      <c r="A18" s="183">
        <v>38732</v>
      </c>
      <c r="B18" s="168">
        <v>1501.4182599999999</v>
      </c>
      <c r="C18" s="168">
        <v>1833.6466</v>
      </c>
      <c r="D18" s="184">
        <v>1700</v>
      </c>
      <c r="E18" s="185">
        <v>50</v>
      </c>
      <c r="F18" s="168">
        <f t="shared" si="0"/>
        <v>50</v>
      </c>
      <c r="G18" s="168">
        <v>4433</v>
      </c>
      <c r="H18" s="186" t="s">
        <v>49</v>
      </c>
      <c r="I18" s="187" t="s">
        <v>49</v>
      </c>
      <c r="J18" s="188" t="str">
        <f t="shared" si="1"/>
        <v>ok</v>
      </c>
    </row>
    <row r="19" spans="1:10" ht="12.75">
      <c r="A19" s="183">
        <v>38733</v>
      </c>
      <c r="B19" s="168">
        <v>695.75459999999998</v>
      </c>
      <c r="C19" s="168">
        <v>1837.2474999999999</v>
      </c>
      <c r="D19" s="184">
        <v>1700</v>
      </c>
      <c r="E19" s="185">
        <v>50</v>
      </c>
      <c r="F19" s="168">
        <f t="shared" si="0"/>
        <v>50</v>
      </c>
      <c r="G19" s="168">
        <v>3707</v>
      </c>
      <c r="H19" s="186" t="s">
        <v>49</v>
      </c>
      <c r="I19" s="187" t="s">
        <v>49</v>
      </c>
      <c r="J19" s="188" t="str">
        <f t="shared" si="1"/>
        <v>ok</v>
      </c>
    </row>
    <row r="20" spans="1:10" ht="12.75">
      <c r="A20" s="183">
        <v>38734</v>
      </c>
      <c r="B20" s="168">
        <v>92.76728</v>
      </c>
      <c r="C20" s="168">
        <v>1837.2500008869829</v>
      </c>
      <c r="D20" s="184">
        <v>1700</v>
      </c>
      <c r="E20" s="185">
        <v>50</v>
      </c>
      <c r="F20" s="168">
        <f t="shared" si="0"/>
        <v>50</v>
      </c>
      <c r="G20" s="168">
        <v>3550</v>
      </c>
      <c r="H20" s="186" t="s">
        <v>49</v>
      </c>
      <c r="I20" s="187" t="s">
        <v>49</v>
      </c>
      <c r="J20" s="188" t="str">
        <f t="shared" si="1"/>
        <v>ok</v>
      </c>
    </row>
    <row r="21" spans="1:10" ht="12.75">
      <c r="A21" s="183">
        <v>38735</v>
      </c>
      <c r="B21" s="189">
        <v>65.037930000000003</v>
      </c>
      <c r="C21" s="189">
        <v>1840.6514364120351</v>
      </c>
      <c r="D21" s="184">
        <v>1700</v>
      </c>
      <c r="E21" s="185">
        <v>50</v>
      </c>
      <c r="F21" s="168">
        <f t="shared" si="0"/>
        <v>50</v>
      </c>
      <c r="G21" s="189">
        <v>3562</v>
      </c>
      <c r="H21" s="186" t="s">
        <v>49</v>
      </c>
      <c r="I21" s="187" t="s">
        <v>49</v>
      </c>
      <c r="J21" s="188" t="str">
        <f t="shared" si="1"/>
        <v>ok</v>
      </c>
    </row>
    <row r="22" spans="1:10" ht="12.75">
      <c r="A22" s="183">
        <v>38736</v>
      </c>
      <c r="B22" s="189">
        <v>0</v>
      </c>
      <c r="C22" s="189">
        <v>1838.1427740973681</v>
      </c>
      <c r="D22" s="184">
        <v>1700</v>
      </c>
      <c r="E22" s="185">
        <v>50</v>
      </c>
      <c r="F22" s="168">
        <f t="shared" si="0"/>
        <v>50</v>
      </c>
      <c r="G22" s="189">
        <v>3866</v>
      </c>
      <c r="H22" s="186" t="s">
        <v>49</v>
      </c>
      <c r="I22" s="187" t="s">
        <v>49</v>
      </c>
      <c r="J22" s="188" t="str">
        <f t="shared" si="1"/>
        <v>ok</v>
      </c>
    </row>
    <row r="23" spans="1:10" ht="12.75">
      <c r="A23" s="183">
        <v>38737</v>
      </c>
      <c r="B23" s="189">
        <v>0</v>
      </c>
      <c r="C23" s="189">
        <v>1841.1759490586239</v>
      </c>
      <c r="D23" s="184">
        <v>1700</v>
      </c>
      <c r="E23" s="185">
        <v>50</v>
      </c>
      <c r="F23" s="168">
        <f t="shared" si="0"/>
        <v>50</v>
      </c>
      <c r="G23" s="189">
        <v>4053</v>
      </c>
      <c r="H23" s="186" t="s">
        <v>49</v>
      </c>
      <c r="I23" s="187" t="s">
        <v>49</v>
      </c>
      <c r="J23" s="188" t="str">
        <f t="shared" si="1"/>
        <v>ok</v>
      </c>
    </row>
    <row r="24" spans="1:10" ht="12.75">
      <c r="A24" s="183">
        <v>38738</v>
      </c>
      <c r="B24" s="189">
        <v>0</v>
      </c>
      <c r="C24" s="189">
        <v>1843.6842664679682</v>
      </c>
      <c r="D24" s="184">
        <v>1700</v>
      </c>
      <c r="E24" s="185">
        <v>50</v>
      </c>
      <c r="F24" s="168">
        <f t="shared" si="0"/>
        <v>50</v>
      </c>
      <c r="G24" s="189">
        <v>4191</v>
      </c>
      <c r="H24" s="186" t="s">
        <v>49</v>
      </c>
      <c r="I24" s="187" t="s">
        <v>49</v>
      </c>
      <c r="J24" s="188" t="str">
        <f t="shared" si="1"/>
        <v>ok</v>
      </c>
    </row>
    <row r="25" spans="1:10" ht="12.75">
      <c r="A25" s="183">
        <v>38739</v>
      </c>
      <c r="B25" s="189">
        <v>0</v>
      </c>
      <c r="C25" s="189">
        <v>1848.421721816989</v>
      </c>
      <c r="D25" s="184">
        <v>1700</v>
      </c>
      <c r="E25" s="185">
        <v>50</v>
      </c>
      <c r="F25" s="168">
        <f t="shared" si="0"/>
        <v>50</v>
      </c>
      <c r="G25" s="189">
        <v>4921</v>
      </c>
      <c r="H25" s="186" t="s">
        <v>49</v>
      </c>
      <c r="I25" s="187" t="s">
        <v>49</v>
      </c>
      <c r="J25" s="188" t="str">
        <f t="shared" si="1"/>
        <v>ok</v>
      </c>
    </row>
    <row r="26" spans="1:10" ht="12.75">
      <c r="A26" s="183">
        <v>38740</v>
      </c>
      <c r="B26" s="189">
        <v>0</v>
      </c>
      <c r="C26" s="189">
        <v>1843.9416338952251</v>
      </c>
      <c r="D26" s="184">
        <v>1700</v>
      </c>
      <c r="E26" s="185">
        <v>50</v>
      </c>
      <c r="F26" s="168">
        <f t="shared" si="0"/>
        <v>50</v>
      </c>
      <c r="G26" s="189">
        <v>3287</v>
      </c>
      <c r="H26" s="186" t="s">
        <v>49</v>
      </c>
      <c r="I26" s="187" t="s">
        <v>49</v>
      </c>
      <c r="J26" s="188" t="str">
        <f t="shared" si="1"/>
        <v>ok</v>
      </c>
    </row>
    <row r="27" spans="1:10" ht="12.75">
      <c r="A27" s="183">
        <v>38741</v>
      </c>
      <c r="B27" s="189">
        <v>0</v>
      </c>
      <c r="C27" s="189">
        <v>1827.9616211982197</v>
      </c>
      <c r="D27" s="184">
        <v>1700</v>
      </c>
      <c r="E27" s="185">
        <v>50</v>
      </c>
      <c r="F27" s="168">
        <f t="shared" si="0"/>
        <v>50</v>
      </c>
      <c r="G27" s="189">
        <v>3716</v>
      </c>
      <c r="H27" s="186" t="s">
        <v>49</v>
      </c>
      <c r="I27" s="187" t="s">
        <v>49</v>
      </c>
      <c r="J27" s="188" t="str">
        <f t="shared" si="1"/>
        <v>ok</v>
      </c>
    </row>
    <row r="28" spans="1:10" ht="12.75">
      <c r="A28" s="183">
        <v>38742</v>
      </c>
      <c r="B28" s="189">
        <v>0</v>
      </c>
      <c r="C28" s="189">
        <v>1826.3696353582809</v>
      </c>
      <c r="D28" s="184">
        <v>1700</v>
      </c>
      <c r="E28" s="185">
        <v>50</v>
      </c>
      <c r="F28" s="168">
        <f t="shared" si="0"/>
        <v>50</v>
      </c>
      <c r="G28" s="189">
        <v>3707</v>
      </c>
      <c r="H28" s="186" t="s">
        <v>49</v>
      </c>
      <c r="I28" s="187" t="s">
        <v>49</v>
      </c>
      <c r="J28" s="188" t="str">
        <f t="shared" si="1"/>
        <v>ok</v>
      </c>
    </row>
    <row r="29" spans="1:10" ht="12.75">
      <c r="A29" s="183">
        <v>38743</v>
      </c>
      <c r="B29" s="189">
        <v>0</v>
      </c>
      <c r="C29" s="189">
        <v>1832.2957729350981</v>
      </c>
      <c r="D29" s="184">
        <v>1700</v>
      </c>
      <c r="E29" s="185">
        <v>50</v>
      </c>
      <c r="F29" s="168">
        <f t="shared" si="0"/>
        <v>50</v>
      </c>
      <c r="G29" s="189">
        <v>2605</v>
      </c>
      <c r="H29" s="186" t="s">
        <v>49</v>
      </c>
      <c r="I29" s="187" t="s">
        <v>49</v>
      </c>
      <c r="J29" s="188" t="str">
        <f t="shared" si="1"/>
        <v>ok</v>
      </c>
    </row>
    <row r="30" spans="1:10" ht="12.75">
      <c r="A30" s="183">
        <v>38744</v>
      </c>
      <c r="B30" s="189">
        <v>0</v>
      </c>
      <c r="C30" s="189">
        <v>1831.0216</v>
      </c>
      <c r="D30" s="184">
        <v>1700</v>
      </c>
      <c r="E30" s="185">
        <v>50</v>
      </c>
      <c r="F30" s="168">
        <f t="shared" si="0"/>
        <v>50</v>
      </c>
      <c r="G30" s="189">
        <v>2572</v>
      </c>
      <c r="H30" s="186" t="s">
        <v>49</v>
      </c>
      <c r="I30" s="187" t="s">
        <v>49</v>
      </c>
      <c r="J30" s="188" t="str">
        <f t="shared" si="1"/>
        <v>ok</v>
      </c>
    </row>
    <row r="31" spans="1:10" ht="12.75">
      <c r="A31" s="183">
        <v>38745</v>
      </c>
      <c r="B31" s="189">
        <v>0</v>
      </c>
      <c r="C31" s="189">
        <v>1833.5871999999999</v>
      </c>
      <c r="D31" s="184">
        <v>1700</v>
      </c>
      <c r="E31" s="185">
        <v>50</v>
      </c>
      <c r="F31" s="168">
        <f t="shared" si="0"/>
        <v>50</v>
      </c>
      <c r="G31" s="189">
        <v>3331</v>
      </c>
      <c r="H31" s="186" t="s">
        <v>49</v>
      </c>
      <c r="I31" s="187" t="s">
        <v>49</v>
      </c>
      <c r="J31" s="188" t="str">
        <f t="shared" si="1"/>
        <v>ok</v>
      </c>
    </row>
    <row r="32" spans="1:10" ht="12.75">
      <c r="A32" s="183">
        <v>38746</v>
      </c>
      <c r="B32" s="189">
        <v>0</v>
      </c>
      <c r="C32" s="189">
        <v>1829.8788</v>
      </c>
      <c r="D32" s="184">
        <v>1700</v>
      </c>
      <c r="E32" s="185">
        <v>50</v>
      </c>
      <c r="F32" s="168">
        <f t="shared" si="0"/>
        <v>50</v>
      </c>
      <c r="G32" s="189">
        <v>3331</v>
      </c>
      <c r="H32" s="186" t="s">
        <v>49</v>
      </c>
      <c r="I32" s="187" t="s">
        <v>49</v>
      </c>
      <c r="J32" s="188" t="str">
        <f t="shared" si="1"/>
        <v>ok</v>
      </c>
    </row>
    <row r="33" spans="1:10" ht="12.75">
      <c r="A33" s="183">
        <v>38747</v>
      </c>
      <c r="B33" s="189">
        <v>0</v>
      </c>
      <c r="C33" s="189">
        <v>1829.4793999999999</v>
      </c>
      <c r="D33" s="184">
        <v>1700</v>
      </c>
      <c r="E33" s="185">
        <v>50</v>
      </c>
      <c r="F33" s="168">
        <f t="shared" si="0"/>
        <v>50</v>
      </c>
      <c r="G33" s="189">
        <v>3331</v>
      </c>
      <c r="H33" s="186" t="s">
        <v>49</v>
      </c>
      <c r="I33" s="187" t="s">
        <v>49</v>
      </c>
      <c r="J33" s="188" t="str">
        <f t="shared" si="1"/>
        <v>ok</v>
      </c>
    </row>
    <row r="34" spans="1:10" ht="12.75">
      <c r="A34" s="183">
        <v>38748</v>
      </c>
      <c r="B34" s="190">
        <v>0</v>
      </c>
      <c r="C34" s="190">
        <v>1828.9093999999998</v>
      </c>
      <c r="D34" s="184">
        <v>1700</v>
      </c>
      <c r="E34" s="184">
        <v>50</v>
      </c>
      <c r="F34" s="168">
        <f t="shared" si="0"/>
        <v>50</v>
      </c>
      <c r="G34" s="190">
        <v>2506</v>
      </c>
      <c r="H34" s="186" t="s">
        <v>49</v>
      </c>
      <c r="I34" s="191" t="s">
        <v>49</v>
      </c>
      <c r="J34" s="188" t="str">
        <f t="shared" si="1"/>
        <v>ok</v>
      </c>
    </row>
    <row r="35" spans="1:10" ht="12.75">
      <c r="A35" s="183">
        <v>38749</v>
      </c>
      <c r="B35" s="190">
        <v>0</v>
      </c>
      <c r="C35" s="168">
        <v>1828.7673</v>
      </c>
      <c r="D35" s="184">
        <v>1700</v>
      </c>
      <c r="E35" s="184">
        <v>50</v>
      </c>
      <c r="F35" s="168">
        <f t="shared" si="0"/>
        <v>50</v>
      </c>
      <c r="G35" s="168">
        <v>2605</v>
      </c>
      <c r="H35" s="186" t="s">
        <v>49</v>
      </c>
      <c r="I35" s="191" t="s">
        <v>49</v>
      </c>
      <c r="J35" s="188" t="str">
        <f t="shared" si="1"/>
        <v>ok</v>
      </c>
    </row>
    <row r="36" spans="1:10" ht="12.75">
      <c r="A36" s="183">
        <v>38750</v>
      </c>
      <c r="B36" s="190">
        <v>0</v>
      </c>
      <c r="C36" s="168">
        <v>1809.3379999999997</v>
      </c>
      <c r="D36" s="184">
        <v>1700</v>
      </c>
      <c r="E36" s="184">
        <v>50</v>
      </c>
      <c r="F36" s="168">
        <f t="shared" si="0"/>
        <v>50</v>
      </c>
      <c r="G36" s="168">
        <v>2572</v>
      </c>
      <c r="H36" s="186" t="s">
        <v>49</v>
      </c>
      <c r="I36" s="191" t="s">
        <v>49</v>
      </c>
      <c r="J36" s="188" t="str">
        <f t="shared" si="1"/>
        <v>ok</v>
      </c>
    </row>
    <row r="37" spans="1:10" ht="12.75">
      <c r="A37" s="183">
        <v>38751</v>
      </c>
      <c r="B37" s="190">
        <v>0</v>
      </c>
      <c r="C37" s="168">
        <v>1793.9206799999999</v>
      </c>
      <c r="D37" s="184">
        <v>1700</v>
      </c>
      <c r="E37" s="184">
        <v>50</v>
      </c>
      <c r="F37" s="168">
        <f t="shared" si="0"/>
        <v>50</v>
      </c>
      <c r="G37" s="168">
        <v>3331</v>
      </c>
      <c r="H37" s="186" t="s">
        <v>49</v>
      </c>
      <c r="I37" s="191" t="s">
        <v>49</v>
      </c>
      <c r="J37" s="188" t="str">
        <f t="shared" si="1"/>
        <v>ok</v>
      </c>
    </row>
    <row r="38" spans="1:10" ht="12.75">
      <c r="A38" s="183">
        <v>38752</v>
      </c>
      <c r="B38" s="190">
        <v>0</v>
      </c>
      <c r="C38" s="168">
        <v>1804.5416960000002</v>
      </c>
      <c r="D38" s="184">
        <v>1700</v>
      </c>
      <c r="E38" s="184">
        <v>50</v>
      </c>
      <c r="F38" s="168">
        <f t="shared" si="0"/>
        <v>50</v>
      </c>
      <c r="G38" s="168">
        <v>3331</v>
      </c>
      <c r="H38" s="186" t="s">
        <v>49</v>
      </c>
      <c r="I38" s="191" t="s">
        <v>49</v>
      </c>
      <c r="J38" s="188" t="str">
        <f t="shared" si="1"/>
        <v>ok</v>
      </c>
    </row>
    <row r="39" spans="1:10" ht="12.75">
      <c r="A39" s="183">
        <v>38753</v>
      </c>
      <c r="B39" s="190">
        <v>0</v>
      </c>
      <c r="C39" s="189">
        <v>1807.0028849999999</v>
      </c>
      <c r="D39" s="184">
        <v>1700</v>
      </c>
      <c r="E39" s="184">
        <v>50</v>
      </c>
      <c r="F39" s="168">
        <f t="shared" si="0"/>
        <v>50</v>
      </c>
      <c r="G39" s="189">
        <v>3331</v>
      </c>
      <c r="H39" s="186" t="s">
        <v>49</v>
      </c>
      <c r="I39" s="191" t="s">
        <v>49</v>
      </c>
      <c r="J39" s="188" t="str">
        <f t="shared" si="1"/>
        <v>ok</v>
      </c>
    </row>
    <row r="40" spans="1:10" ht="12.75">
      <c r="A40" s="183">
        <v>38754</v>
      </c>
      <c r="B40" s="190">
        <v>0</v>
      </c>
      <c r="C40" s="189">
        <v>1804.872079</v>
      </c>
      <c r="D40" s="184">
        <v>1700</v>
      </c>
      <c r="E40" s="185">
        <v>50</v>
      </c>
      <c r="F40" s="168">
        <f t="shared" si="0"/>
        <v>50</v>
      </c>
      <c r="G40" s="189">
        <v>2202</v>
      </c>
      <c r="H40" s="186" t="s">
        <v>49</v>
      </c>
      <c r="I40" s="191" t="s">
        <v>49</v>
      </c>
      <c r="J40" s="188" t="str">
        <f t="shared" si="1"/>
        <v>ok</v>
      </c>
    </row>
    <row r="41" spans="1:10" ht="12.75">
      <c r="A41" s="183">
        <v>38755</v>
      </c>
      <c r="B41" s="190">
        <v>0</v>
      </c>
      <c r="C41" s="189">
        <v>1806.0478766259309</v>
      </c>
      <c r="D41" s="184">
        <v>1700</v>
      </c>
      <c r="E41" s="185">
        <v>50</v>
      </c>
      <c r="F41" s="168">
        <f t="shared" si="0"/>
        <v>50</v>
      </c>
      <c r="G41" s="189">
        <v>2202</v>
      </c>
      <c r="H41" s="186" t="s">
        <v>49</v>
      </c>
      <c r="I41" s="191" t="s">
        <v>49</v>
      </c>
      <c r="J41" s="188" t="str">
        <f t="shared" si="1"/>
        <v>ok</v>
      </c>
    </row>
    <row r="42" spans="1:10" ht="12.75">
      <c r="A42" s="183">
        <v>38756</v>
      </c>
      <c r="B42" s="190">
        <v>0</v>
      </c>
      <c r="C42" s="189">
        <v>2242.6645188516823</v>
      </c>
      <c r="D42" s="184">
        <v>1700</v>
      </c>
      <c r="E42" s="185">
        <v>50</v>
      </c>
      <c r="F42" s="168">
        <f t="shared" si="0"/>
        <v>50</v>
      </c>
      <c r="G42" s="189">
        <v>1101</v>
      </c>
      <c r="H42" s="186" t="s">
        <v>49</v>
      </c>
      <c r="I42" s="191" t="s">
        <v>49</v>
      </c>
      <c r="J42" s="188" t="str">
        <f t="shared" si="1"/>
        <v>ok</v>
      </c>
    </row>
    <row r="43" spans="1:10" ht="12.75">
      <c r="A43" s="183">
        <v>38757</v>
      </c>
      <c r="B43" s="190">
        <v>0</v>
      </c>
      <c r="C43" s="189">
        <v>2821.0735695824505</v>
      </c>
      <c r="D43" s="184">
        <v>1700</v>
      </c>
      <c r="E43" s="185">
        <v>50</v>
      </c>
      <c r="F43" s="168">
        <f t="shared" si="0"/>
        <v>50</v>
      </c>
      <c r="G43" s="189">
        <v>1101</v>
      </c>
      <c r="H43" s="186" t="s">
        <v>49</v>
      </c>
      <c r="I43" s="191" t="s">
        <v>49</v>
      </c>
      <c r="J43" s="188" t="str">
        <f t="shared" si="1"/>
        <v>ok</v>
      </c>
    </row>
    <row r="44" spans="1:10" ht="12.75">
      <c r="A44" s="183">
        <v>38758</v>
      </c>
      <c r="B44" s="190">
        <v>0</v>
      </c>
      <c r="C44" s="189">
        <v>2810.119790121189</v>
      </c>
      <c r="D44" s="184">
        <v>1700</v>
      </c>
      <c r="E44" s="185">
        <v>50</v>
      </c>
      <c r="F44" s="168">
        <f t="shared" si="0"/>
        <v>50</v>
      </c>
      <c r="G44" s="189">
        <v>1101</v>
      </c>
      <c r="H44" s="186" t="s">
        <v>49</v>
      </c>
      <c r="I44" s="191" t="s">
        <v>49</v>
      </c>
      <c r="J44" s="188" t="str">
        <f t="shared" si="1"/>
        <v>ok</v>
      </c>
    </row>
    <row r="45" spans="1:10" ht="12.75">
      <c r="A45" s="183">
        <v>38759</v>
      </c>
      <c r="B45" s="190">
        <v>0</v>
      </c>
      <c r="C45" s="189">
        <v>2813.555959499356</v>
      </c>
      <c r="D45" s="184">
        <v>1700</v>
      </c>
      <c r="E45" s="185">
        <v>50</v>
      </c>
      <c r="F45" s="168">
        <f t="shared" si="0"/>
        <v>50</v>
      </c>
      <c r="G45" s="189">
        <v>1101</v>
      </c>
      <c r="H45" s="186" t="s">
        <v>49</v>
      </c>
      <c r="I45" s="191" t="s">
        <v>49</v>
      </c>
      <c r="J45" s="188" t="str">
        <f t="shared" si="1"/>
        <v>ok</v>
      </c>
    </row>
    <row r="46" spans="1:10" ht="12.75">
      <c r="A46" s="183">
        <v>38760</v>
      </c>
      <c r="B46" s="190">
        <v>0</v>
      </c>
      <c r="C46" s="189">
        <v>2821.8761195997013</v>
      </c>
      <c r="D46" s="184">
        <v>1700</v>
      </c>
      <c r="E46" s="185">
        <v>50</v>
      </c>
      <c r="F46" s="168">
        <f t="shared" si="0"/>
        <v>50</v>
      </c>
      <c r="G46" s="189">
        <v>1476</v>
      </c>
      <c r="H46" s="186" t="s">
        <v>49</v>
      </c>
      <c r="I46" s="191" t="s">
        <v>49</v>
      </c>
      <c r="J46" s="188" t="str">
        <f t="shared" si="1"/>
        <v>ok</v>
      </c>
    </row>
    <row r="47" spans="1:10" ht="12.75">
      <c r="A47" s="183">
        <v>38761</v>
      </c>
      <c r="B47" s="190">
        <v>0</v>
      </c>
      <c r="C47" s="189">
        <v>2822.1674299833567</v>
      </c>
      <c r="D47" s="184">
        <v>1700</v>
      </c>
      <c r="E47" s="184">
        <v>50</v>
      </c>
      <c r="F47" s="168">
        <f t="shared" si="0"/>
        <v>50</v>
      </c>
      <c r="G47" s="189">
        <v>1706</v>
      </c>
      <c r="H47" s="186" t="s">
        <v>49</v>
      </c>
      <c r="I47" s="191" t="s">
        <v>49</v>
      </c>
      <c r="J47" s="188" t="str">
        <f t="shared" si="1"/>
        <v>ok</v>
      </c>
    </row>
    <row r="48" spans="1:10" s="195" customFormat="1" ht="12.75">
      <c r="A48" s="192">
        <v>38762</v>
      </c>
      <c r="B48" s="190">
        <v>0</v>
      </c>
      <c r="C48" s="190">
        <v>2823</v>
      </c>
      <c r="D48" s="184">
        <v>1700</v>
      </c>
      <c r="E48" s="184">
        <v>50</v>
      </c>
      <c r="F48" s="193">
        <f t="shared" si="0"/>
        <v>50</v>
      </c>
      <c r="G48" s="190">
        <v>2202</v>
      </c>
      <c r="H48" s="194" t="s">
        <v>49</v>
      </c>
      <c r="I48" s="191" t="s">
        <v>49</v>
      </c>
      <c r="J48" s="188" t="str">
        <f t="shared" si="1"/>
        <v>ok</v>
      </c>
    </row>
    <row r="49" spans="1:12" ht="12.75">
      <c r="A49" s="183">
        <v>38763</v>
      </c>
      <c r="B49" s="190">
        <v>0</v>
      </c>
      <c r="C49" s="189">
        <v>2821</v>
      </c>
      <c r="D49" s="184">
        <v>1700</v>
      </c>
      <c r="E49" s="185">
        <v>50</v>
      </c>
      <c r="F49" s="193">
        <f t="shared" si="0"/>
        <v>50</v>
      </c>
      <c r="G49" s="189">
        <v>2669</v>
      </c>
      <c r="H49" s="194" t="s">
        <v>49</v>
      </c>
      <c r="I49" s="191" t="s">
        <v>49</v>
      </c>
      <c r="J49" s="188" t="str">
        <f t="shared" si="1"/>
        <v>ok</v>
      </c>
    </row>
    <row r="50" spans="1:12" ht="12.75">
      <c r="A50" s="183">
        <v>38764</v>
      </c>
      <c r="B50" s="190">
        <v>0</v>
      </c>
      <c r="C50" s="189">
        <v>2804.64</v>
      </c>
      <c r="D50" s="184">
        <v>1700</v>
      </c>
      <c r="E50" s="185">
        <v>50</v>
      </c>
      <c r="F50" s="193">
        <f t="shared" si="0"/>
        <v>50</v>
      </c>
      <c r="G50" s="189">
        <v>2340</v>
      </c>
      <c r="H50" s="194" t="s">
        <v>49</v>
      </c>
      <c r="I50" s="191" t="s">
        <v>49</v>
      </c>
      <c r="J50" s="188" t="str">
        <f t="shared" si="1"/>
        <v>ok</v>
      </c>
    </row>
    <row r="51" spans="1:12" ht="12.75">
      <c r="A51" s="183">
        <v>38765</v>
      </c>
      <c r="B51" s="190">
        <v>0</v>
      </c>
      <c r="C51" s="189">
        <v>2807.2207675033851</v>
      </c>
      <c r="D51" s="184">
        <v>1700</v>
      </c>
      <c r="E51" s="185">
        <v>50</v>
      </c>
      <c r="F51" s="193">
        <f t="shared" si="0"/>
        <v>50</v>
      </c>
      <c r="G51" s="189">
        <v>1658</v>
      </c>
      <c r="H51" s="194" t="s">
        <v>49</v>
      </c>
      <c r="I51" s="191" t="s">
        <v>49</v>
      </c>
      <c r="J51" s="188" t="str">
        <f t="shared" si="1"/>
        <v>ok</v>
      </c>
    </row>
    <row r="52" spans="1:12" ht="12.75">
      <c r="A52" s="183">
        <v>38766</v>
      </c>
      <c r="B52" s="190">
        <v>0</v>
      </c>
      <c r="C52" s="189">
        <v>2803.1876359376038</v>
      </c>
      <c r="D52" s="184">
        <v>1700</v>
      </c>
      <c r="E52" s="185">
        <v>50</v>
      </c>
      <c r="F52" s="193">
        <f t="shared" si="0"/>
        <v>50</v>
      </c>
      <c r="G52" s="189">
        <v>1476</v>
      </c>
      <c r="H52" s="194" t="s">
        <v>49</v>
      </c>
      <c r="I52" s="191" t="s">
        <v>49</v>
      </c>
      <c r="J52" s="188" t="str">
        <f t="shared" si="1"/>
        <v>ok</v>
      </c>
    </row>
    <row r="53" spans="1:12" ht="12.75">
      <c r="A53" s="183">
        <v>38767</v>
      </c>
      <c r="B53" s="190">
        <v>0</v>
      </c>
      <c r="C53" s="189">
        <v>2805.0580137329603</v>
      </c>
      <c r="D53" s="184">
        <v>1700</v>
      </c>
      <c r="E53" s="185">
        <v>50</v>
      </c>
      <c r="F53" s="193">
        <f t="shared" si="0"/>
        <v>50</v>
      </c>
      <c r="G53" s="189">
        <v>1476</v>
      </c>
      <c r="H53" s="194" t="s">
        <v>49</v>
      </c>
      <c r="I53" s="191" t="s">
        <v>49</v>
      </c>
      <c r="J53" s="188" t="str">
        <f t="shared" si="1"/>
        <v>ok</v>
      </c>
    </row>
    <row r="54" spans="1:12" ht="12.75">
      <c r="A54" s="183">
        <v>38768</v>
      </c>
      <c r="B54" s="190">
        <v>0</v>
      </c>
      <c r="C54" s="189">
        <v>2805.4296011569991</v>
      </c>
      <c r="D54" s="184">
        <v>1700</v>
      </c>
      <c r="E54" s="184">
        <v>50</v>
      </c>
      <c r="F54" s="193">
        <f t="shared" si="0"/>
        <v>50</v>
      </c>
      <c r="G54" s="189">
        <v>1101</v>
      </c>
      <c r="H54" s="194" t="s">
        <v>49</v>
      </c>
      <c r="I54" s="191" t="s">
        <v>49</v>
      </c>
      <c r="J54" s="188" t="str">
        <f t="shared" si="1"/>
        <v>ok</v>
      </c>
    </row>
    <row r="55" spans="1:12" ht="12.75">
      <c r="A55" s="183">
        <v>38769</v>
      </c>
      <c r="B55" s="190">
        <v>0</v>
      </c>
      <c r="C55" s="189">
        <v>2805.5105678</v>
      </c>
      <c r="D55" s="184">
        <v>1700</v>
      </c>
      <c r="E55" s="184">
        <v>50</v>
      </c>
      <c r="F55" s="193">
        <f t="shared" si="0"/>
        <v>50</v>
      </c>
      <c r="G55" s="189">
        <v>1101</v>
      </c>
      <c r="H55" s="194" t="s">
        <v>49</v>
      </c>
      <c r="I55" s="191" t="s">
        <v>49</v>
      </c>
      <c r="J55" s="188" t="str">
        <f t="shared" si="1"/>
        <v>ok</v>
      </c>
    </row>
    <row r="56" spans="1:12" ht="12.75">
      <c r="A56" s="183">
        <v>38770</v>
      </c>
      <c r="B56" s="190">
        <v>0</v>
      </c>
      <c r="C56" s="189">
        <v>2812.7332779999997</v>
      </c>
      <c r="D56" s="184">
        <v>1700</v>
      </c>
      <c r="E56" s="185">
        <v>50</v>
      </c>
      <c r="F56" s="193">
        <f t="shared" si="0"/>
        <v>50</v>
      </c>
      <c r="G56" s="189">
        <v>1101</v>
      </c>
      <c r="H56" s="194" t="s">
        <v>49</v>
      </c>
      <c r="I56" s="191" t="s">
        <v>49</v>
      </c>
      <c r="J56" s="188" t="str">
        <f t="shared" si="1"/>
        <v>ok</v>
      </c>
    </row>
    <row r="57" spans="1:12" ht="12.75">
      <c r="A57" s="183">
        <v>38771</v>
      </c>
      <c r="B57" s="190">
        <v>0</v>
      </c>
      <c r="C57" s="189">
        <v>2829.2222299999999</v>
      </c>
      <c r="D57" s="184">
        <v>1700</v>
      </c>
      <c r="E57" s="185">
        <v>50</v>
      </c>
      <c r="F57" s="193">
        <f t="shared" si="0"/>
        <v>50</v>
      </c>
      <c r="G57" s="189">
        <v>1101</v>
      </c>
      <c r="H57" s="194" t="s">
        <v>49</v>
      </c>
      <c r="I57" s="191" t="s">
        <v>49</v>
      </c>
      <c r="J57" s="188" t="str">
        <f t="shared" si="1"/>
        <v>ok</v>
      </c>
    </row>
    <row r="58" spans="1:12" ht="12.75">
      <c r="A58" s="183">
        <v>38772</v>
      </c>
      <c r="B58" s="190">
        <v>0</v>
      </c>
      <c r="C58" s="189">
        <v>2730.9739</v>
      </c>
      <c r="D58" s="184">
        <v>1700</v>
      </c>
      <c r="E58" s="185">
        <v>50</v>
      </c>
      <c r="F58" s="193">
        <f t="shared" si="0"/>
        <v>50</v>
      </c>
      <c r="G58" s="189">
        <v>1101</v>
      </c>
      <c r="H58" s="194" t="s">
        <v>49</v>
      </c>
      <c r="I58" s="191" t="s">
        <v>49</v>
      </c>
      <c r="J58" s="188" t="str">
        <f t="shared" si="1"/>
        <v>ok</v>
      </c>
    </row>
    <row r="59" spans="1:12" ht="12.75">
      <c r="A59" s="183">
        <v>38773</v>
      </c>
      <c r="B59" s="190">
        <v>0</v>
      </c>
      <c r="C59" s="189">
        <v>2525.063177</v>
      </c>
      <c r="D59" s="184">
        <v>1700</v>
      </c>
      <c r="E59" s="185">
        <v>50</v>
      </c>
      <c r="F59" s="193">
        <f t="shared" si="0"/>
        <v>50</v>
      </c>
      <c r="G59" s="189">
        <v>1101</v>
      </c>
      <c r="H59" s="194" t="s">
        <v>49</v>
      </c>
      <c r="I59" s="191" t="s">
        <v>49</v>
      </c>
      <c r="J59" s="188" t="str">
        <f t="shared" si="1"/>
        <v>ok</v>
      </c>
    </row>
    <row r="60" spans="1:12" ht="12.75">
      <c r="A60" s="183">
        <v>38774</v>
      </c>
      <c r="B60" s="190">
        <v>0</v>
      </c>
      <c r="C60" s="189">
        <v>2324.97325</v>
      </c>
      <c r="D60" s="184">
        <v>1700</v>
      </c>
      <c r="E60" s="184">
        <v>50</v>
      </c>
      <c r="F60" s="193">
        <f t="shared" si="0"/>
        <v>50</v>
      </c>
      <c r="G60" s="189">
        <v>1101</v>
      </c>
      <c r="H60" s="194" t="s">
        <v>49</v>
      </c>
      <c r="I60" s="191" t="s">
        <v>49</v>
      </c>
      <c r="J60" s="188" t="str">
        <f t="shared" si="1"/>
        <v>ok</v>
      </c>
    </row>
    <row r="61" spans="1:12" ht="12.75">
      <c r="A61" s="183">
        <v>38775</v>
      </c>
      <c r="B61" s="190">
        <v>0</v>
      </c>
      <c r="C61" s="189">
        <v>2123.0374000000002</v>
      </c>
      <c r="D61" s="184">
        <v>1700</v>
      </c>
      <c r="E61" s="184">
        <v>50</v>
      </c>
      <c r="F61" s="193">
        <f t="shared" si="0"/>
        <v>50</v>
      </c>
      <c r="G61" s="189">
        <v>1882</v>
      </c>
      <c r="H61" s="194" t="s">
        <v>54</v>
      </c>
      <c r="I61" s="191" t="s">
        <v>49</v>
      </c>
      <c r="J61" s="188" t="str">
        <f t="shared" si="1"/>
        <v>ok</v>
      </c>
    </row>
    <row r="62" spans="1:12" ht="12.75">
      <c r="A62" s="183">
        <v>38776</v>
      </c>
      <c r="B62" s="190">
        <v>0</v>
      </c>
      <c r="C62" s="189">
        <v>1922.6097399999999</v>
      </c>
      <c r="D62" s="184">
        <v>1700</v>
      </c>
      <c r="E62" s="185">
        <v>50</v>
      </c>
      <c r="F62" s="193">
        <f t="shared" si="0"/>
        <v>50</v>
      </c>
      <c r="G62" s="189">
        <v>1476</v>
      </c>
      <c r="H62" s="194" t="s">
        <v>54</v>
      </c>
      <c r="I62" s="191" t="s">
        <v>49</v>
      </c>
      <c r="J62" s="188" t="str">
        <f t="shared" si="1"/>
        <v>ok</v>
      </c>
    </row>
    <row r="63" spans="1:12" s="195" customFormat="1" ht="12.75">
      <c r="A63" s="196" t="s">
        <v>55</v>
      </c>
      <c r="B63" s="190">
        <v>0</v>
      </c>
      <c r="C63" s="190">
        <v>1800.7468999999999</v>
      </c>
      <c r="D63" s="184">
        <v>1700</v>
      </c>
      <c r="E63" s="185">
        <v>50</v>
      </c>
      <c r="F63" s="193">
        <f t="shared" si="0"/>
        <v>50</v>
      </c>
      <c r="G63" s="190">
        <v>2294</v>
      </c>
      <c r="H63" s="194" t="s">
        <v>54</v>
      </c>
      <c r="I63" s="191" t="s">
        <v>49</v>
      </c>
      <c r="J63" s="188" t="str">
        <f t="shared" si="1"/>
        <v>ok</v>
      </c>
    </row>
    <row r="64" spans="1:12" s="195" customFormat="1" ht="12.75">
      <c r="A64" s="192">
        <v>38777</v>
      </c>
      <c r="B64" s="190">
        <v>0</v>
      </c>
      <c r="C64" s="190">
        <v>1810.965428</v>
      </c>
      <c r="D64" s="184">
        <v>1700</v>
      </c>
      <c r="E64" s="185">
        <v>50</v>
      </c>
      <c r="F64" s="193">
        <f t="shared" si="0"/>
        <v>50</v>
      </c>
      <c r="G64" s="190">
        <v>725</v>
      </c>
      <c r="H64" s="194" t="s">
        <v>54</v>
      </c>
      <c r="I64" s="191" t="s">
        <v>49</v>
      </c>
      <c r="J64" s="188" t="str">
        <f t="shared" si="1"/>
        <v>ok</v>
      </c>
      <c r="L64" s="197" t="s">
        <v>56</v>
      </c>
    </row>
    <row r="65" spans="1:12" ht="12.75">
      <c r="A65" s="183">
        <v>38778</v>
      </c>
      <c r="B65" s="190">
        <v>0</v>
      </c>
      <c r="C65" s="190">
        <v>1810.7130954558829</v>
      </c>
      <c r="D65" s="184">
        <v>1700</v>
      </c>
      <c r="E65" s="185">
        <v>50</v>
      </c>
      <c r="F65" s="193">
        <f t="shared" si="0"/>
        <v>50</v>
      </c>
      <c r="G65" s="190">
        <v>1385</v>
      </c>
      <c r="H65" s="194" t="s">
        <v>54</v>
      </c>
      <c r="I65" s="191" t="s">
        <v>49</v>
      </c>
      <c r="J65" s="188" t="str">
        <f t="shared" si="1"/>
        <v>ok</v>
      </c>
      <c r="L65" s="197" t="s">
        <v>56</v>
      </c>
    </row>
    <row r="66" spans="1:12" ht="12.75">
      <c r="A66" s="183">
        <v>38779</v>
      </c>
      <c r="B66" s="190">
        <v>0</v>
      </c>
      <c r="C66" s="190">
        <v>1803.6017489440771</v>
      </c>
      <c r="D66" s="184">
        <v>1700</v>
      </c>
      <c r="E66" s="184">
        <v>50</v>
      </c>
      <c r="F66" s="193">
        <f t="shared" si="0"/>
        <v>50</v>
      </c>
      <c r="G66" s="190">
        <v>1332</v>
      </c>
      <c r="H66" s="194" t="s">
        <v>54</v>
      </c>
      <c r="I66" s="191" t="s">
        <v>49</v>
      </c>
      <c r="J66" s="188" t="str">
        <f t="shared" si="1"/>
        <v>ok</v>
      </c>
      <c r="L66" s="197" t="s">
        <v>56</v>
      </c>
    </row>
    <row r="67" spans="1:12" ht="12.75">
      <c r="A67" s="183">
        <v>38780</v>
      </c>
      <c r="B67" s="190">
        <v>0</v>
      </c>
      <c r="C67" s="190">
        <v>1798.5281466686511</v>
      </c>
      <c r="D67" s="184">
        <v>1700</v>
      </c>
      <c r="E67" s="184">
        <v>50</v>
      </c>
      <c r="F67" s="193">
        <f t="shared" si="0"/>
        <v>50</v>
      </c>
      <c r="G67" s="190">
        <v>1504</v>
      </c>
      <c r="H67" s="194" t="s">
        <v>54</v>
      </c>
      <c r="I67" s="191" t="s">
        <v>49</v>
      </c>
      <c r="J67" s="188" t="str">
        <f t="shared" si="1"/>
        <v>ok</v>
      </c>
      <c r="L67" s="197" t="s">
        <v>56</v>
      </c>
    </row>
    <row r="68" spans="1:12" s="195" customFormat="1" ht="12.75">
      <c r="A68" s="192">
        <v>38781</v>
      </c>
      <c r="B68" s="190">
        <v>0</v>
      </c>
      <c r="C68" s="190">
        <v>1802.1635881866741</v>
      </c>
      <c r="D68" s="184">
        <v>1700</v>
      </c>
      <c r="E68" s="185">
        <v>50</v>
      </c>
      <c r="F68" s="193">
        <f t="shared" si="0"/>
        <v>50</v>
      </c>
      <c r="G68" s="190">
        <v>844</v>
      </c>
      <c r="H68" s="194" t="s">
        <v>54</v>
      </c>
      <c r="I68" s="191" t="s">
        <v>49</v>
      </c>
      <c r="J68" s="198" t="str">
        <f t="shared" si="1"/>
        <v>ok</v>
      </c>
      <c r="L68" s="197" t="s">
        <v>56</v>
      </c>
    </row>
    <row r="69" spans="1:12" ht="12.75">
      <c r="A69" s="183">
        <v>38782</v>
      </c>
      <c r="B69" s="190">
        <v>0</v>
      </c>
      <c r="C69" s="190">
        <v>1805</v>
      </c>
      <c r="D69" s="184">
        <v>1700</v>
      </c>
      <c r="E69" s="185">
        <v>50</v>
      </c>
      <c r="F69" s="193">
        <f t="shared" ref="F69:F132" si="2">IF(D69+E69&gt;C69,C69-D69,E69)</f>
        <v>50</v>
      </c>
      <c r="G69" s="190">
        <v>1476</v>
      </c>
      <c r="H69" s="194" t="s">
        <v>54</v>
      </c>
      <c r="I69" s="191" t="s">
        <v>49</v>
      </c>
      <c r="J69" s="198" t="str">
        <f t="shared" si="1"/>
        <v>ok</v>
      </c>
      <c r="L69" s="197" t="s">
        <v>56</v>
      </c>
    </row>
    <row r="70" spans="1:12" ht="12.75">
      <c r="A70" s="183">
        <v>38783</v>
      </c>
      <c r="B70" s="190">
        <v>0</v>
      </c>
      <c r="C70" s="190">
        <v>1807.088</v>
      </c>
      <c r="D70" s="184">
        <v>1700</v>
      </c>
      <c r="E70" s="185">
        <v>50</v>
      </c>
      <c r="F70" s="193">
        <f t="shared" si="2"/>
        <v>50</v>
      </c>
      <c r="G70" s="190">
        <v>1476</v>
      </c>
      <c r="H70" s="194" t="s">
        <v>54</v>
      </c>
      <c r="I70" s="191" t="s">
        <v>49</v>
      </c>
      <c r="J70" s="198" t="str">
        <f t="shared" ref="J70:J133" si="3">IF(D70+F70&gt;C70,"adjust","ok")</f>
        <v>ok</v>
      </c>
      <c r="L70" s="197" t="s">
        <v>56</v>
      </c>
    </row>
    <row r="71" spans="1:12" ht="12.75">
      <c r="A71" s="183">
        <v>38784</v>
      </c>
      <c r="B71" s="190">
        <v>0</v>
      </c>
      <c r="C71" s="190">
        <v>1803</v>
      </c>
      <c r="D71" s="184">
        <v>1700</v>
      </c>
      <c r="E71" s="185">
        <v>50</v>
      </c>
      <c r="F71" s="193">
        <f t="shared" si="2"/>
        <v>50</v>
      </c>
      <c r="G71" s="190">
        <v>1476</v>
      </c>
      <c r="H71" s="194" t="s">
        <v>54</v>
      </c>
      <c r="I71" s="191" t="s">
        <v>49</v>
      </c>
      <c r="J71" s="198" t="str">
        <f t="shared" si="3"/>
        <v>ok</v>
      </c>
      <c r="L71" s="197" t="s">
        <v>56</v>
      </c>
    </row>
    <row r="72" spans="1:12" ht="12.75">
      <c r="A72" s="183">
        <v>38785</v>
      </c>
      <c r="B72" s="190">
        <v>0</v>
      </c>
      <c r="C72" s="190">
        <v>1802.2954004208971</v>
      </c>
      <c r="D72" s="184">
        <v>1700</v>
      </c>
      <c r="E72" s="184">
        <v>50</v>
      </c>
      <c r="F72" s="193">
        <f t="shared" si="2"/>
        <v>50</v>
      </c>
      <c r="G72" s="190">
        <v>1195</v>
      </c>
      <c r="H72" s="194" t="s">
        <v>54</v>
      </c>
      <c r="I72" s="191" t="s">
        <v>49</v>
      </c>
      <c r="J72" s="198" t="str">
        <f t="shared" si="3"/>
        <v>ok</v>
      </c>
      <c r="L72" s="197" t="s">
        <v>56</v>
      </c>
    </row>
    <row r="73" spans="1:12" ht="12.75">
      <c r="A73" s="183">
        <v>38786</v>
      </c>
      <c r="B73" s="190">
        <v>0</v>
      </c>
      <c r="C73" s="190">
        <v>1805.855396035864</v>
      </c>
      <c r="D73" s="184">
        <v>1700</v>
      </c>
      <c r="E73" s="184">
        <v>50</v>
      </c>
      <c r="F73" s="193">
        <f t="shared" si="2"/>
        <v>50</v>
      </c>
      <c r="G73" s="190">
        <v>1101</v>
      </c>
      <c r="H73" s="194" t="s">
        <v>54</v>
      </c>
      <c r="I73" s="191" t="s">
        <v>49</v>
      </c>
      <c r="J73" s="198" t="str">
        <f t="shared" si="3"/>
        <v>ok</v>
      </c>
      <c r="L73" s="197" t="s">
        <v>56</v>
      </c>
    </row>
    <row r="74" spans="1:12" ht="12.75">
      <c r="A74" s="183">
        <v>38787</v>
      </c>
      <c r="B74" s="190">
        <v>0</v>
      </c>
      <c r="C74" s="190">
        <v>1807.313076101796</v>
      </c>
      <c r="D74" s="184">
        <v>1700</v>
      </c>
      <c r="E74" s="185">
        <v>50</v>
      </c>
      <c r="F74" s="193">
        <f t="shared" si="2"/>
        <v>50</v>
      </c>
      <c r="G74" s="190">
        <v>1101</v>
      </c>
      <c r="H74" s="194" t="s">
        <v>54</v>
      </c>
      <c r="I74" s="191" t="s">
        <v>49</v>
      </c>
      <c r="J74" s="198" t="str">
        <f t="shared" si="3"/>
        <v>ok</v>
      </c>
      <c r="L74" s="197" t="s">
        <v>56</v>
      </c>
    </row>
    <row r="75" spans="1:12" ht="12.75">
      <c r="A75" s="183">
        <v>38788</v>
      </c>
      <c r="B75" s="190">
        <v>0</v>
      </c>
      <c r="C75" s="190">
        <v>1807.47</v>
      </c>
      <c r="D75" s="184">
        <v>1700</v>
      </c>
      <c r="E75" s="185">
        <v>50</v>
      </c>
      <c r="F75" s="193">
        <f t="shared" si="2"/>
        <v>50</v>
      </c>
      <c r="G75" s="190">
        <v>1101</v>
      </c>
      <c r="H75" s="194" t="s">
        <v>54</v>
      </c>
      <c r="I75" s="191" t="s">
        <v>49</v>
      </c>
      <c r="J75" s="198" t="str">
        <f t="shared" si="3"/>
        <v>ok</v>
      </c>
      <c r="L75" s="197" t="s">
        <v>56</v>
      </c>
    </row>
    <row r="76" spans="1:12" s="195" customFormat="1" ht="12.75">
      <c r="A76" s="192">
        <v>38789</v>
      </c>
      <c r="B76" s="190">
        <v>0</v>
      </c>
      <c r="C76" s="190">
        <v>1808.5730000000003</v>
      </c>
      <c r="D76" s="184">
        <v>1700</v>
      </c>
      <c r="E76" s="185">
        <v>50</v>
      </c>
      <c r="F76" s="193">
        <f t="shared" si="2"/>
        <v>50</v>
      </c>
      <c r="G76" s="190">
        <v>375</v>
      </c>
      <c r="H76" s="194" t="s">
        <v>54</v>
      </c>
      <c r="I76" s="191" t="s">
        <v>49</v>
      </c>
      <c r="J76" s="198" t="str">
        <f t="shared" si="3"/>
        <v>ok</v>
      </c>
      <c r="L76" s="197" t="s">
        <v>56</v>
      </c>
    </row>
    <row r="77" spans="1:12" ht="12.75">
      <c r="A77" s="183">
        <v>38790</v>
      </c>
      <c r="B77" s="190">
        <v>0</v>
      </c>
      <c r="C77" s="190">
        <v>1814.0594999999998</v>
      </c>
      <c r="D77" s="184">
        <v>1700</v>
      </c>
      <c r="E77" s="184">
        <v>50</v>
      </c>
      <c r="F77" s="193">
        <f t="shared" si="2"/>
        <v>50</v>
      </c>
      <c r="G77" s="190">
        <v>375</v>
      </c>
      <c r="H77" s="194" t="s">
        <v>54</v>
      </c>
      <c r="I77" s="191" t="s">
        <v>49</v>
      </c>
      <c r="J77" s="198" t="str">
        <f t="shared" si="3"/>
        <v>ok</v>
      </c>
      <c r="L77" s="197" t="s">
        <v>56</v>
      </c>
    </row>
    <row r="78" spans="1:12" s="195" customFormat="1" ht="12.75">
      <c r="A78" s="192">
        <v>38791</v>
      </c>
      <c r="B78" s="190">
        <v>0</v>
      </c>
      <c r="C78" s="190">
        <v>1808.2422900000001</v>
      </c>
      <c r="D78" s="184">
        <v>1700</v>
      </c>
      <c r="E78" s="184">
        <v>50</v>
      </c>
      <c r="F78" s="193">
        <f t="shared" si="2"/>
        <v>50</v>
      </c>
      <c r="G78" s="190">
        <v>375</v>
      </c>
      <c r="H78" s="194" t="s">
        <v>54</v>
      </c>
      <c r="I78" s="191" t="s">
        <v>49</v>
      </c>
      <c r="J78" s="198" t="str">
        <f t="shared" si="3"/>
        <v>ok</v>
      </c>
      <c r="L78" s="197" t="s">
        <v>50</v>
      </c>
    </row>
    <row r="79" spans="1:12" ht="12.75">
      <c r="A79" s="183">
        <v>38792</v>
      </c>
      <c r="B79" s="190">
        <v>0</v>
      </c>
      <c r="C79" s="190">
        <v>1813.4805799999999</v>
      </c>
      <c r="D79" s="184">
        <v>1700</v>
      </c>
      <c r="E79" s="185">
        <v>50</v>
      </c>
      <c r="F79" s="193">
        <f t="shared" si="2"/>
        <v>50</v>
      </c>
      <c r="G79" s="190">
        <v>375</v>
      </c>
      <c r="H79" s="194" t="s">
        <v>54</v>
      </c>
      <c r="I79" s="191" t="s">
        <v>49</v>
      </c>
      <c r="J79" s="198" t="str">
        <f t="shared" si="3"/>
        <v>ok</v>
      </c>
      <c r="L79" s="197" t="s">
        <v>50</v>
      </c>
    </row>
    <row r="80" spans="1:12" ht="12.75">
      <c r="A80" s="183">
        <v>38793</v>
      </c>
      <c r="B80" s="190">
        <v>0</v>
      </c>
      <c r="C80" s="190">
        <v>1801.681</v>
      </c>
      <c r="D80" s="184">
        <v>1700</v>
      </c>
      <c r="E80" s="185">
        <v>50</v>
      </c>
      <c r="F80" s="193">
        <f t="shared" si="2"/>
        <v>50</v>
      </c>
      <c r="G80" s="190">
        <v>452</v>
      </c>
      <c r="H80" s="194" t="s">
        <v>54</v>
      </c>
      <c r="I80" s="191" t="s">
        <v>49</v>
      </c>
      <c r="J80" s="198" t="str">
        <f t="shared" si="3"/>
        <v>ok</v>
      </c>
      <c r="L80" s="197" t="s">
        <v>50</v>
      </c>
    </row>
    <row r="81" spans="1:12" ht="12.75">
      <c r="A81" s="183">
        <v>38794</v>
      </c>
      <c r="B81" s="190">
        <v>0</v>
      </c>
      <c r="C81" s="190">
        <v>1808.0104249999999</v>
      </c>
      <c r="D81" s="184">
        <v>1700</v>
      </c>
      <c r="E81" s="185">
        <v>50</v>
      </c>
      <c r="F81" s="193">
        <f t="shared" si="2"/>
        <v>50</v>
      </c>
      <c r="G81" s="190">
        <v>1101</v>
      </c>
      <c r="H81" s="194" t="s">
        <v>54</v>
      </c>
      <c r="I81" s="191" t="s">
        <v>49</v>
      </c>
      <c r="J81" s="198" t="str">
        <f t="shared" si="3"/>
        <v>ok</v>
      </c>
      <c r="L81" s="197" t="s">
        <v>50</v>
      </c>
    </row>
    <row r="82" spans="1:12" ht="12.75">
      <c r="A82" s="183">
        <v>38795</v>
      </c>
      <c r="B82" s="190">
        <v>0</v>
      </c>
      <c r="C82" s="190">
        <v>1806.77279</v>
      </c>
      <c r="D82" s="184">
        <v>1700</v>
      </c>
      <c r="E82" s="184">
        <v>50</v>
      </c>
      <c r="F82" s="193">
        <f t="shared" si="2"/>
        <v>50</v>
      </c>
      <c r="G82" s="190">
        <v>1476</v>
      </c>
      <c r="H82" s="194" t="s">
        <v>54</v>
      </c>
      <c r="I82" s="191" t="s">
        <v>49</v>
      </c>
      <c r="J82" s="198" t="str">
        <f t="shared" si="3"/>
        <v>ok</v>
      </c>
      <c r="L82" s="197" t="s">
        <v>50</v>
      </c>
    </row>
    <row r="83" spans="1:12" ht="12.75">
      <c r="A83" s="183">
        <v>38796</v>
      </c>
      <c r="B83" s="190">
        <v>0</v>
      </c>
      <c r="C83" s="190">
        <v>1813.9018658836999</v>
      </c>
      <c r="D83" s="184">
        <v>1700</v>
      </c>
      <c r="E83" s="184">
        <v>50</v>
      </c>
      <c r="F83" s="193">
        <f t="shared" si="2"/>
        <v>50</v>
      </c>
      <c r="G83" s="190">
        <v>2198</v>
      </c>
      <c r="H83" s="194" t="s">
        <v>54</v>
      </c>
      <c r="I83" s="191" t="s">
        <v>49</v>
      </c>
      <c r="J83" s="198" t="str">
        <f t="shared" si="3"/>
        <v>ok</v>
      </c>
      <c r="L83" s="197" t="s">
        <v>50</v>
      </c>
    </row>
    <row r="84" spans="1:12" ht="12.75">
      <c r="A84" s="183">
        <v>38797</v>
      </c>
      <c r="B84" s="190">
        <v>0</v>
      </c>
      <c r="C84" s="190">
        <v>1802.0439235723911</v>
      </c>
      <c r="D84" s="184">
        <v>1700</v>
      </c>
      <c r="E84" s="184">
        <v>50</v>
      </c>
      <c r="F84" s="193">
        <f t="shared" si="2"/>
        <v>50</v>
      </c>
      <c r="G84" s="190">
        <v>2202</v>
      </c>
      <c r="H84" s="194" t="s">
        <v>54</v>
      </c>
      <c r="I84" s="191" t="s">
        <v>49</v>
      </c>
      <c r="J84" s="198" t="str">
        <f t="shared" si="3"/>
        <v>ok</v>
      </c>
      <c r="L84" s="197" t="s">
        <v>50</v>
      </c>
    </row>
    <row r="85" spans="1:12" ht="12.75">
      <c r="A85" s="183">
        <v>38798</v>
      </c>
      <c r="B85" s="190">
        <v>0</v>
      </c>
      <c r="C85" s="190">
        <v>1805.008542449058</v>
      </c>
      <c r="D85" s="184">
        <v>1700</v>
      </c>
      <c r="E85" s="185">
        <v>50</v>
      </c>
      <c r="F85" s="193">
        <f t="shared" si="2"/>
        <v>50</v>
      </c>
      <c r="G85" s="190">
        <v>1658</v>
      </c>
      <c r="H85" s="194" t="s">
        <v>54</v>
      </c>
      <c r="I85" s="191" t="s">
        <v>49</v>
      </c>
      <c r="J85" s="198" t="str">
        <f t="shared" si="3"/>
        <v>ok</v>
      </c>
      <c r="L85" s="197" t="s">
        <v>50</v>
      </c>
    </row>
    <row r="86" spans="1:12" s="195" customFormat="1" ht="12.75">
      <c r="A86" s="192">
        <v>38799</v>
      </c>
      <c r="B86" s="190">
        <v>0</v>
      </c>
      <c r="C86" s="190">
        <v>1812</v>
      </c>
      <c r="D86" s="184">
        <v>1700</v>
      </c>
      <c r="E86" s="185">
        <v>50</v>
      </c>
      <c r="F86" s="193">
        <f t="shared" si="2"/>
        <v>50</v>
      </c>
      <c r="G86" s="190">
        <v>1195</v>
      </c>
      <c r="H86" s="194" t="s">
        <v>54</v>
      </c>
      <c r="I86" s="191" t="s">
        <v>49</v>
      </c>
      <c r="J86" s="198" t="str">
        <f t="shared" si="3"/>
        <v>ok</v>
      </c>
      <c r="L86" s="197" t="s">
        <v>50</v>
      </c>
    </row>
    <row r="87" spans="1:12" ht="12.75">
      <c r="A87" s="183">
        <v>38800</v>
      </c>
      <c r="B87" s="190">
        <v>0</v>
      </c>
      <c r="C87" s="190">
        <v>1811</v>
      </c>
      <c r="D87" s="184">
        <v>1700</v>
      </c>
      <c r="E87" s="185">
        <v>50</v>
      </c>
      <c r="F87" s="193">
        <f t="shared" si="2"/>
        <v>50</v>
      </c>
      <c r="G87" s="190">
        <v>1101</v>
      </c>
      <c r="H87" s="194" t="s">
        <v>54</v>
      </c>
      <c r="I87" s="191" t="s">
        <v>49</v>
      </c>
      <c r="J87" s="198" t="str">
        <f t="shared" si="3"/>
        <v>ok</v>
      </c>
      <c r="L87" s="197" t="s">
        <v>50</v>
      </c>
    </row>
    <row r="88" spans="1:12" ht="12.75">
      <c r="A88" s="183">
        <v>38801</v>
      </c>
      <c r="B88" s="190">
        <v>0</v>
      </c>
      <c r="C88" s="190">
        <v>1816</v>
      </c>
      <c r="D88" s="184">
        <v>1700</v>
      </c>
      <c r="E88" s="184">
        <v>50</v>
      </c>
      <c r="F88" s="193">
        <f t="shared" si="2"/>
        <v>50</v>
      </c>
      <c r="G88" s="190">
        <v>375</v>
      </c>
      <c r="H88" s="194" t="s">
        <v>54</v>
      </c>
      <c r="I88" s="191" t="s">
        <v>49</v>
      </c>
      <c r="J88" s="198" t="str">
        <f t="shared" si="3"/>
        <v>ok</v>
      </c>
      <c r="L88" s="197" t="s">
        <v>50</v>
      </c>
    </row>
    <row r="89" spans="1:12" ht="12.75">
      <c r="A89" s="183">
        <v>38802</v>
      </c>
      <c r="B89" s="190">
        <v>0</v>
      </c>
      <c r="C89" s="190">
        <v>1810.9</v>
      </c>
      <c r="D89" s="184">
        <v>1700</v>
      </c>
      <c r="E89" s="184">
        <v>50</v>
      </c>
      <c r="F89" s="193">
        <f t="shared" si="2"/>
        <v>50</v>
      </c>
      <c r="G89" s="190">
        <v>375</v>
      </c>
      <c r="H89" s="194" t="s">
        <v>54</v>
      </c>
      <c r="I89" s="191" t="s">
        <v>49</v>
      </c>
      <c r="J89" s="198" t="str">
        <f t="shared" si="3"/>
        <v>ok</v>
      </c>
      <c r="L89" s="197" t="s">
        <v>50</v>
      </c>
    </row>
    <row r="90" spans="1:12" ht="12.75">
      <c r="A90" s="183">
        <v>38803</v>
      </c>
      <c r="B90" s="190">
        <v>0</v>
      </c>
      <c r="C90" s="190">
        <v>1815</v>
      </c>
      <c r="D90" s="184">
        <v>1700</v>
      </c>
      <c r="E90" s="184">
        <v>50</v>
      </c>
      <c r="F90" s="193">
        <f t="shared" si="2"/>
        <v>50</v>
      </c>
      <c r="G90" s="190">
        <v>1097</v>
      </c>
      <c r="H90" s="194" t="s">
        <v>54</v>
      </c>
      <c r="I90" s="191" t="s">
        <v>49</v>
      </c>
      <c r="J90" s="198" t="str">
        <f t="shared" si="3"/>
        <v>ok</v>
      </c>
      <c r="L90" s="197" t="s">
        <v>50</v>
      </c>
    </row>
    <row r="91" spans="1:12" ht="12.75">
      <c r="A91" s="183">
        <v>38804</v>
      </c>
      <c r="B91" s="190">
        <v>0</v>
      </c>
      <c r="C91" s="190">
        <v>1816.546</v>
      </c>
      <c r="D91" s="184">
        <v>1700</v>
      </c>
      <c r="E91" s="185">
        <v>50</v>
      </c>
      <c r="F91" s="193">
        <f t="shared" si="2"/>
        <v>50</v>
      </c>
      <c r="G91" s="190">
        <v>2202</v>
      </c>
      <c r="H91" s="194" t="s">
        <v>54</v>
      </c>
      <c r="I91" s="446" t="s">
        <v>54</v>
      </c>
      <c r="J91" s="198" t="str">
        <f t="shared" si="3"/>
        <v>ok</v>
      </c>
      <c r="L91" s="197" t="s">
        <v>50</v>
      </c>
    </row>
    <row r="92" spans="1:12" ht="12.75">
      <c r="A92" s="183">
        <v>38805</v>
      </c>
      <c r="B92" s="190">
        <v>0</v>
      </c>
      <c r="C92" s="190">
        <v>1808.6390000000001</v>
      </c>
      <c r="D92" s="184">
        <v>1700</v>
      </c>
      <c r="E92" s="185">
        <v>50</v>
      </c>
      <c r="F92" s="193">
        <f t="shared" si="2"/>
        <v>50</v>
      </c>
      <c r="G92" s="190">
        <v>3331</v>
      </c>
      <c r="H92" s="194" t="s">
        <v>54</v>
      </c>
      <c r="I92" s="446" t="s">
        <v>54</v>
      </c>
      <c r="J92" s="198" t="str">
        <f t="shared" si="3"/>
        <v>ok</v>
      </c>
      <c r="L92" s="197" t="s">
        <v>50</v>
      </c>
    </row>
    <row r="93" spans="1:12" ht="12.75">
      <c r="A93" s="183">
        <v>38806</v>
      </c>
      <c r="B93" s="190">
        <v>0</v>
      </c>
      <c r="C93" s="190">
        <v>1814</v>
      </c>
      <c r="D93" s="184">
        <v>1700</v>
      </c>
      <c r="E93" s="185">
        <v>50</v>
      </c>
      <c r="F93" s="193">
        <f t="shared" si="2"/>
        <v>50</v>
      </c>
      <c r="G93" s="190">
        <v>5260</v>
      </c>
      <c r="H93" s="194" t="s">
        <v>54</v>
      </c>
      <c r="I93" s="446" t="s">
        <v>54</v>
      </c>
      <c r="J93" s="198" t="str">
        <f t="shared" si="3"/>
        <v>ok</v>
      </c>
      <c r="L93" s="197" t="s">
        <v>50</v>
      </c>
    </row>
    <row r="94" spans="1:12" ht="12.75">
      <c r="A94" s="183">
        <v>38807</v>
      </c>
      <c r="B94" s="190">
        <v>0</v>
      </c>
      <c r="C94" s="190">
        <v>1813.78</v>
      </c>
      <c r="D94" s="184">
        <v>1700</v>
      </c>
      <c r="E94" s="184">
        <v>50</v>
      </c>
      <c r="F94" s="193">
        <f t="shared" si="2"/>
        <v>50</v>
      </c>
      <c r="G94" s="190">
        <v>5110</v>
      </c>
      <c r="H94" s="194" t="s">
        <v>54</v>
      </c>
      <c r="I94" s="446" t="s">
        <v>54</v>
      </c>
      <c r="J94" s="198" t="str">
        <f t="shared" si="3"/>
        <v>ok</v>
      </c>
      <c r="L94" s="197" t="s">
        <v>50</v>
      </c>
    </row>
    <row r="95" spans="1:12" ht="12.75">
      <c r="A95" s="183">
        <v>38808</v>
      </c>
      <c r="B95" s="190">
        <v>0</v>
      </c>
      <c r="C95" s="190">
        <v>1812.471</v>
      </c>
      <c r="D95" s="184">
        <v>1000</v>
      </c>
      <c r="E95" s="184">
        <v>50</v>
      </c>
      <c r="F95" s="193">
        <f t="shared" si="2"/>
        <v>50</v>
      </c>
      <c r="G95" s="190">
        <v>1101</v>
      </c>
      <c r="H95" s="194" t="s">
        <v>54</v>
      </c>
      <c r="I95" s="446" t="s">
        <v>54</v>
      </c>
      <c r="J95" s="198" t="str">
        <f t="shared" si="3"/>
        <v>ok</v>
      </c>
      <c r="L95" s="197" t="s">
        <v>50</v>
      </c>
    </row>
    <row r="96" spans="1:12" s="200" customFormat="1" ht="12.75">
      <c r="A96" s="199">
        <v>38809</v>
      </c>
      <c r="B96" s="190">
        <v>0</v>
      </c>
      <c r="C96" s="190">
        <v>1812.471</v>
      </c>
      <c r="D96" s="184">
        <v>1000</v>
      </c>
      <c r="E96" s="185">
        <v>50</v>
      </c>
      <c r="F96" s="193">
        <f t="shared" si="2"/>
        <v>50</v>
      </c>
      <c r="G96" s="190">
        <v>1101</v>
      </c>
      <c r="H96" s="194" t="s">
        <v>54</v>
      </c>
      <c r="I96" s="446" t="s">
        <v>54</v>
      </c>
      <c r="J96" s="198" t="str">
        <f t="shared" si="3"/>
        <v>ok</v>
      </c>
      <c r="L96" s="201" t="s">
        <v>50</v>
      </c>
    </row>
    <row r="97" spans="1:12" s="200" customFormat="1" ht="12.75">
      <c r="A97" s="199">
        <v>38810</v>
      </c>
      <c r="B97" s="190">
        <v>0</v>
      </c>
      <c r="C97" s="190">
        <v>1808.8200000000002</v>
      </c>
      <c r="D97" s="184">
        <v>1000</v>
      </c>
      <c r="E97" s="185">
        <v>50</v>
      </c>
      <c r="F97" s="193">
        <f t="shared" si="2"/>
        <v>50</v>
      </c>
      <c r="G97" s="190">
        <v>734</v>
      </c>
      <c r="H97" s="194" t="s">
        <v>54</v>
      </c>
      <c r="I97" s="446" t="s">
        <v>54</v>
      </c>
      <c r="J97" s="198" t="str">
        <f t="shared" si="3"/>
        <v>ok</v>
      </c>
      <c r="L97" s="201" t="s">
        <v>50</v>
      </c>
    </row>
    <row r="98" spans="1:12" ht="12.75">
      <c r="A98" s="183">
        <v>38811</v>
      </c>
      <c r="B98" s="190">
        <v>0</v>
      </c>
      <c r="C98" s="190">
        <v>1813.5650000000001</v>
      </c>
      <c r="D98" s="184">
        <v>1000</v>
      </c>
      <c r="E98" s="184">
        <v>50</v>
      </c>
      <c r="F98" s="193">
        <f t="shared" si="2"/>
        <v>50</v>
      </c>
      <c r="G98" s="190">
        <v>275</v>
      </c>
      <c r="H98" s="194" t="s">
        <v>54</v>
      </c>
      <c r="I98" s="446" t="s">
        <v>54</v>
      </c>
      <c r="J98" s="198" t="str">
        <f t="shared" si="3"/>
        <v>ok</v>
      </c>
      <c r="L98" s="197" t="s">
        <v>50</v>
      </c>
    </row>
    <row r="99" spans="1:12" ht="12.75">
      <c r="A99" s="183">
        <v>38812</v>
      </c>
      <c r="B99" s="190">
        <v>0</v>
      </c>
      <c r="C99" s="190">
        <v>1810.1688899999999</v>
      </c>
      <c r="D99" s="184">
        <v>1000</v>
      </c>
      <c r="E99" s="185">
        <v>50</v>
      </c>
      <c r="F99" s="193">
        <f t="shared" si="2"/>
        <v>50</v>
      </c>
      <c r="G99" s="190">
        <v>1097</v>
      </c>
      <c r="H99" s="194" t="s">
        <v>54</v>
      </c>
      <c r="I99" s="446" t="s">
        <v>54</v>
      </c>
      <c r="J99" s="198" t="str">
        <f t="shared" si="3"/>
        <v>ok</v>
      </c>
      <c r="L99" s="197" t="s">
        <v>50</v>
      </c>
    </row>
    <row r="100" spans="1:12" ht="12.75">
      <c r="A100" s="183">
        <v>38813</v>
      </c>
      <c r="B100" s="190">
        <v>0</v>
      </c>
      <c r="C100" s="190">
        <v>1808.4616000000001</v>
      </c>
      <c r="D100" s="184">
        <v>1000</v>
      </c>
      <c r="E100" s="185">
        <v>50</v>
      </c>
      <c r="F100" s="193">
        <f t="shared" si="2"/>
        <v>50</v>
      </c>
      <c r="G100" s="190">
        <v>1101</v>
      </c>
      <c r="H100" s="194" t="s">
        <v>54</v>
      </c>
      <c r="I100" s="446" t="s">
        <v>54</v>
      </c>
      <c r="J100" s="198" t="str">
        <f t="shared" si="3"/>
        <v>ok</v>
      </c>
      <c r="L100" s="197" t="s">
        <v>50</v>
      </c>
    </row>
    <row r="101" spans="1:12" ht="12.75">
      <c r="A101" s="183">
        <v>38814</v>
      </c>
      <c r="B101" s="190">
        <v>0</v>
      </c>
      <c r="C101" s="190">
        <v>1810.740505</v>
      </c>
      <c r="D101" s="184">
        <v>1000</v>
      </c>
      <c r="E101" s="185">
        <v>50</v>
      </c>
      <c r="F101" s="193">
        <f t="shared" si="2"/>
        <v>50</v>
      </c>
      <c r="G101" s="190">
        <v>1101</v>
      </c>
      <c r="H101" s="194" t="s">
        <v>54</v>
      </c>
      <c r="I101" s="446" t="s">
        <v>54</v>
      </c>
      <c r="J101" s="198" t="str">
        <f t="shared" si="3"/>
        <v>ok</v>
      </c>
      <c r="L101" s="197" t="s">
        <v>50</v>
      </c>
    </row>
    <row r="102" spans="1:12" ht="12.75">
      <c r="A102" s="183">
        <v>38815</v>
      </c>
      <c r="B102" s="190">
        <v>0</v>
      </c>
      <c r="C102" s="190">
        <v>1809.5479479999999</v>
      </c>
      <c r="D102" s="184">
        <v>1000</v>
      </c>
      <c r="E102" s="184">
        <v>50</v>
      </c>
      <c r="F102" s="193">
        <f t="shared" si="2"/>
        <v>50</v>
      </c>
      <c r="G102" s="190">
        <v>2110</v>
      </c>
      <c r="H102" s="194" t="s">
        <v>54</v>
      </c>
      <c r="I102" s="446" t="s">
        <v>54</v>
      </c>
      <c r="J102" s="198" t="str">
        <f t="shared" si="3"/>
        <v>ok</v>
      </c>
      <c r="L102" s="197" t="s">
        <v>50</v>
      </c>
    </row>
    <row r="103" spans="1:12" s="195" customFormat="1" ht="12.75">
      <c r="A103" s="192">
        <v>38816</v>
      </c>
      <c r="B103" s="190">
        <v>0</v>
      </c>
      <c r="C103" s="190">
        <v>1812.0887509999998</v>
      </c>
      <c r="D103" s="184">
        <v>1000</v>
      </c>
      <c r="E103" s="184">
        <v>50</v>
      </c>
      <c r="F103" s="193">
        <f t="shared" si="2"/>
        <v>50</v>
      </c>
      <c r="G103" s="190">
        <v>2202</v>
      </c>
      <c r="H103" s="194" t="s">
        <v>54</v>
      </c>
      <c r="I103" s="446" t="s">
        <v>54</v>
      </c>
      <c r="J103" s="198" t="str">
        <f t="shared" si="3"/>
        <v>ok</v>
      </c>
      <c r="L103" s="197" t="s">
        <v>50</v>
      </c>
    </row>
    <row r="104" spans="1:12" s="195" customFormat="1" ht="12.75">
      <c r="A104" s="192">
        <v>38817</v>
      </c>
      <c r="B104" s="190">
        <v>0</v>
      </c>
      <c r="C104" s="190">
        <v>1814.4707877151629</v>
      </c>
      <c r="D104" s="184">
        <v>1000</v>
      </c>
      <c r="E104" s="184">
        <v>50</v>
      </c>
      <c r="F104" s="193">
        <f t="shared" si="2"/>
        <v>50</v>
      </c>
      <c r="G104" s="190">
        <v>2202</v>
      </c>
      <c r="H104" s="194" t="s">
        <v>54</v>
      </c>
      <c r="I104" s="446" t="s">
        <v>54</v>
      </c>
      <c r="J104" s="198" t="str">
        <f t="shared" si="3"/>
        <v>ok</v>
      </c>
      <c r="L104" s="197" t="s">
        <v>50</v>
      </c>
    </row>
    <row r="105" spans="1:12" s="195" customFormat="1" ht="12.75">
      <c r="A105" s="192">
        <v>38818</v>
      </c>
      <c r="B105" s="190">
        <v>0</v>
      </c>
      <c r="C105" s="190">
        <v>1816.540406712299</v>
      </c>
      <c r="D105" s="184">
        <v>1000</v>
      </c>
      <c r="E105" s="184">
        <v>50</v>
      </c>
      <c r="F105" s="193">
        <f t="shared" si="2"/>
        <v>50</v>
      </c>
      <c r="G105" s="190">
        <v>1743</v>
      </c>
      <c r="H105" s="194" t="s">
        <v>54</v>
      </c>
      <c r="I105" s="446" t="s">
        <v>54</v>
      </c>
      <c r="J105" s="198" t="str">
        <f t="shared" si="3"/>
        <v>ok</v>
      </c>
      <c r="L105" s="197" t="s">
        <v>50</v>
      </c>
    </row>
    <row r="106" spans="1:12" s="195" customFormat="1" ht="12.75">
      <c r="A106" s="192">
        <v>38819</v>
      </c>
      <c r="B106" s="190">
        <v>0</v>
      </c>
      <c r="C106" s="190">
        <v>1815.3397118048749</v>
      </c>
      <c r="D106" s="184">
        <v>1000</v>
      </c>
      <c r="E106" s="184">
        <v>50</v>
      </c>
      <c r="F106" s="193">
        <f t="shared" si="2"/>
        <v>50</v>
      </c>
      <c r="G106" s="190">
        <v>1289</v>
      </c>
      <c r="H106" s="194" t="s">
        <v>54</v>
      </c>
      <c r="I106" s="446" t="s">
        <v>54</v>
      </c>
      <c r="J106" s="198" t="str">
        <f t="shared" si="3"/>
        <v>ok</v>
      </c>
      <c r="L106" s="197" t="s">
        <v>50</v>
      </c>
    </row>
    <row r="107" spans="1:12" s="195" customFormat="1" ht="12.75">
      <c r="A107" s="192">
        <v>38820</v>
      </c>
      <c r="B107" s="190">
        <v>0</v>
      </c>
      <c r="C107" s="190">
        <v>1820.8358453915489</v>
      </c>
      <c r="D107" s="184">
        <v>1000</v>
      </c>
      <c r="E107" s="184">
        <v>50</v>
      </c>
      <c r="F107" s="193">
        <f t="shared" si="2"/>
        <v>50</v>
      </c>
      <c r="G107" s="190">
        <v>1101</v>
      </c>
      <c r="H107" s="194" t="s">
        <v>54</v>
      </c>
      <c r="I107" s="446" t="s">
        <v>54</v>
      </c>
      <c r="J107" s="198" t="str">
        <f t="shared" si="3"/>
        <v>ok</v>
      </c>
      <c r="L107" s="197" t="s">
        <v>50</v>
      </c>
    </row>
    <row r="108" spans="1:12" s="195" customFormat="1" ht="12.75">
      <c r="A108" s="192">
        <v>38821</v>
      </c>
      <c r="B108" s="190">
        <v>0</v>
      </c>
      <c r="C108" s="190">
        <v>1811.5598647338329</v>
      </c>
      <c r="D108" s="184">
        <v>1000</v>
      </c>
      <c r="E108" s="184">
        <v>50</v>
      </c>
      <c r="F108" s="193">
        <f t="shared" si="2"/>
        <v>50</v>
      </c>
      <c r="G108" s="190">
        <v>2202</v>
      </c>
      <c r="H108" s="194" t="s">
        <v>54</v>
      </c>
      <c r="I108" s="446" t="s">
        <v>54</v>
      </c>
      <c r="J108" s="198" t="str">
        <f t="shared" si="3"/>
        <v>ok</v>
      </c>
      <c r="L108" s="197" t="s">
        <v>50</v>
      </c>
    </row>
    <row r="109" spans="1:12" s="195" customFormat="1" ht="12.75">
      <c r="A109" s="192">
        <v>38822</v>
      </c>
      <c r="B109" s="190">
        <v>0</v>
      </c>
      <c r="C109" s="190">
        <v>1813.809802574734</v>
      </c>
      <c r="D109" s="184">
        <v>1000</v>
      </c>
      <c r="E109" s="184">
        <v>50</v>
      </c>
      <c r="F109" s="193">
        <f t="shared" si="2"/>
        <v>50</v>
      </c>
      <c r="G109" s="190">
        <v>2202</v>
      </c>
      <c r="H109" s="194" t="s">
        <v>54</v>
      </c>
      <c r="I109" s="446" t="s">
        <v>54</v>
      </c>
      <c r="J109" s="198" t="str">
        <f t="shared" si="3"/>
        <v>ok</v>
      </c>
      <c r="L109" s="197" t="s">
        <v>50</v>
      </c>
    </row>
    <row r="110" spans="1:12" s="195" customFormat="1" ht="12.75">
      <c r="A110" s="192">
        <v>38823</v>
      </c>
      <c r="B110" s="190">
        <v>0</v>
      </c>
      <c r="C110" s="190">
        <v>1811.2974133581108</v>
      </c>
      <c r="D110" s="184">
        <v>1000</v>
      </c>
      <c r="E110" s="184">
        <v>50</v>
      </c>
      <c r="F110" s="193">
        <f t="shared" si="2"/>
        <v>50</v>
      </c>
      <c r="G110" s="190">
        <v>2202</v>
      </c>
      <c r="H110" s="194" t="s">
        <v>54</v>
      </c>
      <c r="I110" s="446" t="s">
        <v>54</v>
      </c>
      <c r="J110" s="198" t="str">
        <f t="shared" si="3"/>
        <v>ok</v>
      </c>
      <c r="L110" s="197" t="s">
        <v>50</v>
      </c>
    </row>
    <row r="111" spans="1:12" s="195" customFormat="1" ht="12.75">
      <c r="A111" s="192">
        <v>38824</v>
      </c>
      <c r="B111" s="190">
        <v>0</v>
      </c>
      <c r="C111" s="190">
        <v>1808</v>
      </c>
      <c r="D111" s="184">
        <v>1000</v>
      </c>
      <c r="E111" s="184">
        <v>50</v>
      </c>
      <c r="F111" s="193">
        <f t="shared" si="2"/>
        <v>50</v>
      </c>
      <c r="G111" s="190">
        <v>1921</v>
      </c>
      <c r="H111" s="194" t="s">
        <v>54</v>
      </c>
      <c r="I111" s="446" t="s">
        <v>54</v>
      </c>
      <c r="J111" s="198" t="str">
        <f t="shared" si="3"/>
        <v>ok</v>
      </c>
      <c r="L111" s="197" t="s">
        <v>50</v>
      </c>
    </row>
    <row r="112" spans="1:12" s="195" customFormat="1" ht="12.75">
      <c r="A112" s="192">
        <v>38825</v>
      </c>
      <c r="B112" s="190">
        <v>0</v>
      </c>
      <c r="C112" s="190">
        <v>1809.150946</v>
      </c>
      <c r="D112" s="184">
        <v>1000</v>
      </c>
      <c r="E112" s="184">
        <v>50</v>
      </c>
      <c r="F112" s="193">
        <f t="shared" si="2"/>
        <v>50</v>
      </c>
      <c r="G112" s="190">
        <v>2350</v>
      </c>
      <c r="H112" s="194" t="s">
        <v>54</v>
      </c>
      <c r="I112" s="446" t="s">
        <v>54</v>
      </c>
      <c r="J112" s="198" t="str">
        <f t="shared" si="3"/>
        <v>ok</v>
      </c>
      <c r="L112" s="197" t="s">
        <v>50</v>
      </c>
    </row>
    <row r="113" spans="1:12" s="195" customFormat="1" ht="12.75">
      <c r="A113" s="192">
        <v>38826</v>
      </c>
      <c r="B113" s="190">
        <v>0</v>
      </c>
      <c r="C113" s="190">
        <v>1806.9067400000001</v>
      </c>
      <c r="D113" s="184">
        <v>1000</v>
      </c>
      <c r="E113" s="184">
        <v>50</v>
      </c>
      <c r="F113" s="193">
        <f t="shared" si="2"/>
        <v>50</v>
      </c>
      <c r="G113" s="190">
        <v>2203</v>
      </c>
      <c r="H113" s="194" t="s">
        <v>54</v>
      </c>
      <c r="I113" s="446" t="s">
        <v>54</v>
      </c>
      <c r="J113" s="198" t="str">
        <f t="shared" si="3"/>
        <v>ok</v>
      </c>
      <c r="L113" s="197" t="s">
        <v>50</v>
      </c>
    </row>
    <row r="114" spans="1:12" ht="12.75">
      <c r="A114" s="183">
        <v>38827</v>
      </c>
      <c r="B114" s="190">
        <v>0</v>
      </c>
      <c r="C114" s="190">
        <v>1710.0475000000001</v>
      </c>
      <c r="D114" s="184">
        <v>1000</v>
      </c>
      <c r="E114" s="184">
        <v>50</v>
      </c>
      <c r="F114" s="193">
        <f t="shared" si="2"/>
        <v>50</v>
      </c>
      <c r="G114" s="190">
        <v>1804</v>
      </c>
      <c r="H114" s="194" t="s">
        <v>54</v>
      </c>
      <c r="I114" s="446" t="s">
        <v>54</v>
      </c>
      <c r="J114" s="198" t="str">
        <f t="shared" si="3"/>
        <v>ok</v>
      </c>
      <c r="K114" s="195"/>
      <c r="L114" s="197" t="s">
        <v>50</v>
      </c>
    </row>
    <row r="115" spans="1:12" ht="12.75">
      <c r="A115" s="183">
        <v>38828</v>
      </c>
      <c r="B115" s="190">
        <v>0</v>
      </c>
      <c r="C115" s="190">
        <v>1616.87646</v>
      </c>
      <c r="D115" s="184">
        <v>1000</v>
      </c>
      <c r="E115" s="184">
        <v>50</v>
      </c>
      <c r="F115" s="193">
        <f t="shared" si="2"/>
        <v>50</v>
      </c>
      <c r="G115" s="190">
        <v>1616</v>
      </c>
      <c r="H115" s="194" t="s">
        <v>54</v>
      </c>
      <c r="I115" s="446" t="s">
        <v>54</v>
      </c>
      <c r="J115" s="198" t="str">
        <f t="shared" si="3"/>
        <v>ok</v>
      </c>
      <c r="K115" s="195"/>
      <c r="L115" s="197" t="s">
        <v>50</v>
      </c>
    </row>
    <row r="116" spans="1:12" ht="12.75">
      <c r="A116" s="183">
        <v>38829</v>
      </c>
      <c r="B116" s="190">
        <v>0</v>
      </c>
      <c r="C116" s="190">
        <v>1609.6123299999999</v>
      </c>
      <c r="D116" s="184">
        <v>1000</v>
      </c>
      <c r="E116" s="184">
        <v>50</v>
      </c>
      <c r="F116" s="193">
        <f t="shared" si="2"/>
        <v>50</v>
      </c>
      <c r="G116" s="190">
        <v>1129</v>
      </c>
      <c r="H116" s="194" t="s">
        <v>54</v>
      </c>
      <c r="I116" s="446" t="s">
        <v>54</v>
      </c>
      <c r="J116" s="198" t="str">
        <f t="shared" si="3"/>
        <v>ok</v>
      </c>
      <c r="K116" s="195"/>
      <c r="L116" s="197" t="s">
        <v>50</v>
      </c>
    </row>
    <row r="117" spans="1:12" ht="12.75">
      <c r="A117" s="183">
        <v>38830</v>
      </c>
      <c r="B117" s="190">
        <v>0</v>
      </c>
      <c r="C117" s="190">
        <v>1511.3828370000001</v>
      </c>
      <c r="D117" s="184">
        <v>1000</v>
      </c>
      <c r="E117" s="184">
        <v>50</v>
      </c>
      <c r="F117" s="193">
        <f t="shared" si="2"/>
        <v>50</v>
      </c>
      <c r="G117" s="190">
        <v>608</v>
      </c>
      <c r="H117" s="194" t="s">
        <v>54</v>
      </c>
      <c r="I117" s="446" t="s">
        <v>54</v>
      </c>
      <c r="J117" s="198" t="str">
        <f t="shared" si="3"/>
        <v>ok</v>
      </c>
      <c r="L117" s="197" t="s">
        <v>50</v>
      </c>
    </row>
    <row r="118" spans="1:12" ht="12.75">
      <c r="A118" s="183">
        <v>38831</v>
      </c>
      <c r="B118" s="190">
        <v>0</v>
      </c>
      <c r="C118" s="190">
        <v>1412.3534</v>
      </c>
      <c r="D118" s="184">
        <v>1000</v>
      </c>
      <c r="E118" s="184">
        <v>50</v>
      </c>
      <c r="F118" s="193">
        <f t="shared" si="2"/>
        <v>50</v>
      </c>
      <c r="G118" s="190">
        <v>413</v>
      </c>
      <c r="H118" s="194" t="s">
        <v>54</v>
      </c>
      <c r="I118" s="446" t="s">
        <v>54</v>
      </c>
      <c r="J118" s="198" t="str">
        <f t="shared" si="3"/>
        <v>ok</v>
      </c>
      <c r="L118" s="197" t="s">
        <v>50</v>
      </c>
    </row>
    <row r="119" spans="1:12" ht="12.75">
      <c r="A119" s="183">
        <v>38832</v>
      </c>
      <c r="B119" s="190">
        <v>0</v>
      </c>
      <c r="C119" s="190">
        <v>1408.473</v>
      </c>
      <c r="D119" s="184">
        <v>1000</v>
      </c>
      <c r="E119" s="184">
        <v>50</v>
      </c>
      <c r="F119" s="193">
        <f t="shared" si="2"/>
        <v>50</v>
      </c>
      <c r="G119" s="190">
        <v>684</v>
      </c>
      <c r="H119" s="194" t="s">
        <v>54</v>
      </c>
      <c r="I119" s="446" t="s">
        <v>54</v>
      </c>
      <c r="J119" s="198" t="str">
        <f t="shared" si="3"/>
        <v>ok</v>
      </c>
      <c r="L119" s="197" t="s">
        <v>50</v>
      </c>
    </row>
    <row r="120" spans="1:12" ht="12.75">
      <c r="A120" s="183">
        <v>38833</v>
      </c>
      <c r="B120" s="190">
        <v>0</v>
      </c>
      <c r="C120" s="190">
        <v>1414.367</v>
      </c>
      <c r="D120" s="184">
        <v>1000</v>
      </c>
      <c r="E120" s="184">
        <v>50</v>
      </c>
      <c r="F120" s="193">
        <f t="shared" si="2"/>
        <v>50</v>
      </c>
      <c r="G120" s="190">
        <v>688</v>
      </c>
      <c r="H120" s="194" t="s">
        <v>54</v>
      </c>
      <c r="I120" s="446" t="s">
        <v>54</v>
      </c>
      <c r="J120" s="198" t="str">
        <f t="shared" si="3"/>
        <v>ok</v>
      </c>
      <c r="L120" s="197" t="s">
        <v>50</v>
      </c>
    </row>
    <row r="121" spans="1:12" ht="12.75">
      <c r="A121" s="183">
        <v>38834</v>
      </c>
      <c r="B121" s="190">
        <v>0</v>
      </c>
      <c r="C121" s="190">
        <v>1410.78</v>
      </c>
      <c r="D121" s="184">
        <v>1000</v>
      </c>
      <c r="E121" s="184">
        <v>50</v>
      </c>
      <c r="F121" s="193">
        <f t="shared" si="2"/>
        <v>50</v>
      </c>
      <c r="G121" s="190">
        <v>684</v>
      </c>
      <c r="H121" s="194" t="s">
        <v>54</v>
      </c>
      <c r="I121" s="446" t="s">
        <v>54</v>
      </c>
      <c r="J121" s="198" t="str">
        <f t="shared" si="3"/>
        <v>ok</v>
      </c>
      <c r="L121" s="197" t="s">
        <v>50</v>
      </c>
    </row>
    <row r="122" spans="1:12" ht="12.75">
      <c r="A122" s="183">
        <v>38835</v>
      </c>
      <c r="B122" s="190">
        <v>29.241859999999999</v>
      </c>
      <c r="C122" s="190">
        <v>1408.059</v>
      </c>
      <c r="D122" s="184">
        <v>1000</v>
      </c>
      <c r="E122" s="184">
        <v>50</v>
      </c>
      <c r="F122" s="193">
        <f t="shared" si="2"/>
        <v>50</v>
      </c>
      <c r="G122" s="190">
        <v>684</v>
      </c>
      <c r="H122" s="194" t="s">
        <v>54</v>
      </c>
      <c r="I122" s="446" t="s">
        <v>54</v>
      </c>
      <c r="J122" s="198" t="str">
        <f t="shared" si="3"/>
        <v>ok</v>
      </c>
      <c r="L122" s="197" t="s">
        <v>50</v>
      </c>
    </row>
    <row r="123" spans="1:12" ht="12.75">
      <c r="A123" s="183">
        <v>38836</v>
      </c>
      <c r="B123" s="190">
        <v>65.542100000000005</v>
      </c>
      <c r="C123" s="190">
        <v>1404.51</v>
      </c>
      <c r="D123" s="184">
        <v>1000</v>
      </c>
      <c r="E123" s="184">
        <v>50</v>
      </c>
      <c r="F123" s="193">
        <f t="shared" si="2"/>
        <v>50</v>
      </c>
      <c r="G123" s="190">
        <v>684</v>
      </c>
      <c r="H123" s="194" t="s">
        <v>54</v>
      </c>
      <c r="I123" s="446" t="s">
        <v>54</v>
      </c>
      <c r="J123" s="198" t="str">
        <f t="shared" si="3"/>
        <v>ok</v>
      </c>
      <c r="L123" s="197" t="s">
        <v>50</v>
      </c>
    </row>
    <row r="124" spans="1:12" ht="12.75">
      <c r="A124" s="183">
        <v>38837</v>
      </c>
      <c r="B124" s="190">
        <v>372.58163000000002</v>
      </c>
      <c r="C124" s="190">
        <v>1416.8200000000002</v>
      </c>
      <c r="D124" s="184">
        <v>1000</v>
      </c>
      <c r="E124" s="184">
        <v>50</v>
      </c>
      <c r="F124" s="193">
        <f t="shared" si="2"/>
        <v>50</v>
      </c>
      <c r="G124" s="190">
        <v>872</v>
      </c>
      <c r="H124" s="194" t="s">
        <v>54</v>
      </c>
      <c r="I124" s="446" t="s">
        <v>54</v>
      </c>
      <c r="J124" s="198" t="str">
        <f t="shared" si="3"/>
        <v>ok</v>
      </c>
      <c r="L124" s="197" t="s">
        <v>50</v>
      </c>
    </row>
    <row r="125" spans="1:12" ht="12.75">
      <c r="A125" s="183">
        <v>38838</v>
      </c>
      <c r="B125" s="190">
        <v>335.27305000000001</v>
      </c>
      <c r="C125" s="190">
        <v>1596.0288432326399</v>
      </c>
      <c r="D125" s="184">
        <v>1000</v>
      </c>
      <c r="E125" s="184">
        <v>50</v>
      </c>
      <c r="F125" s="193">
        <f t="shared" si="2"/>
        <v>50</v>
      </c>
      <c r="G125" s="190">
        <v>1129</v>
      </c>
      <c r="H125" s="194" t="s">
        <v>54</v>
      </c>
      <c r="I125" s="446" t="s">
        <v>54</v>
      </c>
      <c r="J125" s="198" t="str">
        <f t="shared" si="3"/>
        <v>ok</v>
      </c>
      <c r="L125" s="197" t="s">
        <v>50</v>
      </c>
    </row>
    <row r="126" spans="1:12" ht="12.75">
      <c r="A126" s="183">
        <v>38839</v>
      </c>
      <c r="B126" s="190">
        <v>368.54827</v>
      </c>
      <c r="C126" s="190">
        <v>1980.0305157800831</v>
      </c>
      <c r="D126" s="184">
        <v>1000</v>
      </c>
      <c r="E126" s="184">
        <v>50</v>
      </c>
      <c r="F126" s="193">
        <f t="shared" si="2"/>
        <v>50</v>
      </c>
      <c r="G126" s="190">
        <v>1101</v>
      </c>
      <c r="H126" s="194" t="s">
        <v>54</v>
      </c>
      <c r="I126" s="446" t="s">
        <v>54</v>
      </c>
      <c r="J126" s="198" t="str">
        <f t="shared" si="3"/>
        <v>ok</v>
      </c>
      <c r="L126" s="197" t="s">
        <v>50</v>
      </c>
    </row>
    <row r="127" spans="1:12" ht="12.75">
      <c r="A127" s="183">
        <v>38840</v>
      </c>
      <c r="B127" s="190">
        <v>474.92813999999998</v>
      </c>
      <c r="C127" s="190">
        <v>2064.0072753384929</v>
      </c>
      <c r="D127" s="184">
        <v>1000</v>
      </c>
      <c r="E127" s="184">
        <v>50</v>
      </c>
      <c r="F127" s="193">
        <f t="shared" si="2"/>
        <v>50</v>
      </c>
      <c r="G127" s="190">
        <v>1430</v>
      </c>
      <c r="H127" s="194" t="s">
        <v>54</v>
      </c>
      <c r="I127" s="446" t="s">
        <v>54</v>
      </c>
      <c r="J127" s="198" t="str">
        <f t="shared" si="3"/>
        <v>ok</v>
      </c>
      <c r="L127" s="197" t="s">
        <v>50</v>
      </c>
    </row>
    <row r="128" spans="1:12" ht="12.75">
      <c r="A128" s="183">
        <v>38841</v>
      </c>
      <c r="B128" s="190">
        <v>535.93271000000004</v>
      </c>
      <c r="C128" s="190">
        <v>2665.8193201428057</v>
      </c>
      <c r="D128" s="184">
        <v>1000</v>
      </c>
      <c r="E128" s="184">
        <v>50</v>
      </c>
      <c r="F128" s="193">
        <f t="shared" si="2"/>
        <v>50</v>
      </c>
      <c r="G128" s="190">
        <v>1800</v>
      </c>
      <c r="H128" s="194" t="s">
        <v>54</v>
      </c>
      <c r="I128" s="446" t="s">
        <v>54</v>
      </c>
      <c r="J128" s="198" t="str">
        <f t="shared" si="3"/>
        <v>ok</v>
      </c>
      <c r="L128" s="197" t="s">
        <v>50</v>
      </c>
    </row>
    <row r="129" spans="1:12" ht="12.75">
      <c r="A129" s="183">
        <v>38842</v>
      </c>
      <c r="B129" s="190">
        <v>640.80007000000001</v>
      </c>
      <c r="C129" s="190">
        <v>3055.9910334925453</v>
      </c>
      <c r="D129" s="184">
        <v>1000</v>
      </c>
      <c r="E129" s="184">
        <v>50</v>
      </c>
      <c r="F129" s="193">
        <f t="shared" si="2"/>
        <v>50</v>
      </c>
      <c r="G129" s="190">
        <v>1676</v>
      </c>
      <c r="H129" s="194" t="s">
        <v>54</v>
      </c>
      <c r="I129" s="446" t="s">
        <v>54</v>
      </c>
      <c r="J129" s="198" t="str">
        <f t="shared" si="3"/>
        <v>ok</v>
      </c>
      <c r="L129" s="197" t="s">
        <v>50</v>
      </c>
    </row>
    <row r="130" spans="1:12" ht="12.75">
      <c r="A130" s="183">
        <v>38843</v>
      </c>
      <c r="B130" s="190">
        <v>767.34673999999995</v>
      </c>
      <c r="C130" s="190">
        <v>3055.8514797093312</v>
      </c>
      <c r="D130" s="184">
        <v>1000</v>
      </c>
      <c r="E130" s="184">
        <v>50</v>
      </c>
      <c r="F130" s="193">
        <f t="shared" si="2"/>
        <v>50</v>
      </c>
      <c r="G130" s="190">
        <v>2230</v>
      </c>
      <c r="H130" s="194" t="s">
        <v>54</v>
      </c>
      <c r="I130" s="446" t="s">
        <v>54</v>
      </c>
      <c r="J130" s="198" t="str">
        <f t="shared" si="3"/>
        <v>ok</v>
      </c>
      <c r="L130" s="197" t="s">
        <v>50</v>
      </c>
    </row>
    <row r="131" spans="1:12" s="195" customFormat="1" ht="12.75">
      <c r="A131" s="192">
        <v>38844</v>
      </c>
      <c r="B131" s="190">
        <v>887.33920000000001</v>
      </c>
      <c r="C131" s="190">
        <v>3056.8510000000001</v>
      </c>
      <c r="D131" s="184">
        <v>1000</v>
      </c>
      <c r="E131" s="184">
        <v>50</v>
      </c>
      <c r="F131" s="193">
        <f t="shared" si="2"/>
        <v>50</v>
      </c>
      <c r="G131" s="190">
        <v>1883</v>
      </c>
      <c r="H131" s="194" t="s">
        <v>54</v>
      </c>
      <c r="I131" s="446" t="s">
        <v>54</v>
      </c>
      <c r="J131" s="198" t="str">
        <f t="shared" si="3"/>
        <v>ok</v>
      </c>
      <c r="L131" s="197" t="s">
        <v>50</v>
      </c>
    </row>
    <row r="132" spans="1:12" s="195" customFormat="1" ht="12.75">
      <c r="A132" s="192">
        <v>38845</v>
      </c>
      <c r="B132" s="190">
        <v>1116.7365500000001</v>
      </c>
      <c r="C132" s="190">
        <v>3055.7590099999998</v>
      </c>
      <c r="D132" s="184">
        <v>1000</v>
      </c>
      <c r="E132" s="184">
        <v>50</v>
      </c>
      <c r="F132" s="193">
        <f t="shared" si="2"/>
        <v>50</v>
      </c>
      <c r="G132" s="190">
        <v>1113</v>
      </c>
      <c r="H132" s="194" t="s">
        <v>54</v>
      </c>
      <c r="I132" s="446" t="s">
        <v>54</v>
      </c>
      <c r="J132" s="198" t="str">
        <f t="shared" si="3"/>
        <v>ok</v>
      </c>
      <c r="L132" s="197" t="s">
        <v>50</v>
      </c>
    </row>
    <row r="133" spans="1:12" s="195" customFormat="1" ht="12.75">
      <c r="A133" s="192">
        <v>38846</v>
      </c>
      <c r="B133" s="190">
        <v>1398.5675799999999</v>
      </c>
      <c r="C133" s="190">
        <v>3296.9989999999998</v>
      </c>
      <c r="D133" s="184">
        <v>1000</v>
      </c>
      <c r="E133" s="184">
        <v>50</v>
      </c>
      <c r="F133" s="193">
        <f t="shared" ref="F133:F196" si="4">IF(D133+E133&gt;C133,C133-D133,E133)</f>
        <v>50</v>
      </c>
      <c r="G133" s="190">
        <v>688</v>
      </c>
      <c r="H133" s="194" t="s">
        <v>54</v>
      </c>
      <c r="I133" s="446" t="s">
        <v>54</v>
      </c>
      <c r="J133" s="198" t="str">
        <f t="shared" si="3"/>
        <v>ok</v>
      </c>
      <c r="L133" s="197" t="s">
        <v>50</v>
      </c>
    </row>
    <row r="134" spans="1:12" s="195" customFormat="1" ht="12.75">
      <c r="A134" s="192">
        <v>38847</v>
      </c>
      <c r="B134" s="190">
        <v>1776.69508</v>
      </c>
      <c r="C134" s="190">
        <v>3313.3305593999994</v>
      </c>
      <c r="D134" s="184">
        <v>1000</v>
      </c>
      <c r="E134" s="184">
        <v>50</v>
      </c>
      <c r="F134" s="193">
        <f t="shared" si="4"/>
        <v>50</v>
      </c>
      <c r="G134" s="190">
        <v>739</v>
      </c>
      <c r="H134" s="194" t="s">
        <v>54</v>
      </c>
      <c r="I134" s="446" t="s">
        <v>54</v>
      </c>
      <c r="J134" s="198" t="str">
        <f t="shared" ref="J134:J197" si="5">IF(D134+F134&gt;C134,"adjust","ok")</f>
        <v>ok</v>
      </c>
      <c r="L134" s="197" t="s">
        <v>50</v>
      </c>
    </row>
    <row r="135" spans="1:12" s="195" customFormat="1" ht="12.75">
      <c r="A135" s="192">
        <v>38848</v>
      </c>
      <c r="B135" s="190">
        <v>2097.3472000000002</v>
      </c>
      <c r="C135" s="190">
        <v>2818</v>
      </c>
      <c r="D135" s="184">
        <v>1000</v>
      </c>
      <c r="E135" s="184">
        <v>50</v>
      </c>
      <c r="F135" s="193">
        <f t="shared" si="4"/>
        <v>50</v>
      </c>
      <c r="G135" s="190">
        <v>656</v>
      </c>
      <c r="H135" s="194" t="s">
        <v>54</v>
      </c>
      <c r="I135" s="446" t="s">
        <v>54</v>
      </c>
      <c r="J135" s="198" t="str">
        <f t="shared" si="5"/>
        <v>ok</v>
      </c>
      <c r="L135" s="197" t="s">
        <v>50</v>
      </c>
    </row>
    <row r="136" spans="1:12" s="195" customFormat="1" ht="12.75">
      <c r="A136" s="192">
        <v>38849</v>
      </c>
      <c r="B136" s="190">
        <v>2446.7370099999998</v>
      </c>
      <c r="C136" s="190">
        <v>2462</v>
      </c>
      <c r="D136" s="184">
        <v>1000</v>
      </c>
      <c r="E136" s="184">
        <v>50</v>
      </c>
      <c r="F136" s="193">
        <f t="shared" si="4"/>
        <v>50</v>
      </c>
      <c r="G136" s="190">
        <v>427</v>
      </c>
      <c r="H136" s="194" t="s">
        <v>54</v>
      </c>
      <c r="I136" s="446" t="s">
        <v>54</v>
      </c>
      <c r="J136" s="198" t="str">
        <f t="shared" si="5"/>
        <v>ok</v>
      </c>
      <c r="L136" s="197" t="s">
        <v>50</v>
      </c>
    </row>
    <row r="137" spans="1:12" ht="12.75">
      <c r="A137" s="183">
        <v>38850</v>
      </c>
      <c r="B137" s="190">
        <v>2751.25569</v>
      </c>
      <c r="C137" s="190">
        <v>2260</v>
      </c>
      <c r="D137" s="184">
        <v>1000</v>
      </c>
      <c r="E137" s="184">
        <v>50</v>
      </c>
      <c r="F137" s="193">
        <f t="shared" si="4"/>
        <v>50</v>
      </c>
      <c r="G137" s="190">
        <v>3350</v>
      </c>
      <c r="H137" s="194" t="s">
        <v>54</v>
      </c>
      <c r="I137" s="191" t="s">
        <v>49</v>
      </c>
      <c r="J137" s="198" t="str">
        <f t="shared" si="5"/>
        <v>ok</v>
      </c>
      <c r="L137" s="197" t="s">
        <v>50</v>
      </c>
    </row>
    <row r="138" spans="1:12" s="195" customFormat="1" ht="12.75">
      <c r="A138" s="192">
        <v>38851</v>
      </c>
      <c r="B138" s="190">
        <v>2960.4862400000002</v>
      </c>
      <c r="C138" s="190">
        <v>2062</v>
      </c>
      <c r="D138" s="184">
        <v>1000</v>
      </c>
      <c r="E138" s="184">
        <v>50</v>
      </c>
      <c r="F138" s="193">
        <f t="shared" si="4"/>
        <v>50</v>
      </c>
      <c r="G138" s="190">
        <v>1599</v>
      </c>
      <c r="H138" s="194" t="s">
        <v>54</v>
      </c>
      <c r="I138" s="191" t="s">
        <v>49</v>
      </c>
      <c r="J138" s="198" t="str">
        <f t="shared" si="5"/>
        <v>ok</v>
      </c>
      <c r="L138" s="197" t="s">
        <v>50</v>
      </c>
    </row>
    <row r="139" spans="1:12" s="195" customFormat="1" ht="12.75">
      <c r="A139" s="192">
        <v>38852</v>
      </c>
      <c r="B139" s="190">
        <v>3113.2497499999999</v>
      </c>
      <c r="C139" s="190">
        <v>1867.0880780000002</v>
      </c>
      <c r="D139" s="184">
        <v>1000</v>
      </c>
      <c r="E139" s="184">
        <v>50</v>
      </c>
      <c r="F139" s="193">
        <f t="shared" si="4"/>
        <v>50</v>
      </c>
      <c r="G139" s="190">
        <v>571</v>
      </c>
      <c r="H139" s="194" t="s">
        <v>54</v>
      </c>
      <c r="I139" s="191" t="s">
        <v>49</v>
      </c>
      <c r="J139" s="198" t="str">
        <f t="shared" si="5"/>
        <v>ok</v>
      </c>
      <c r="L139" s="197" t="s">
        <v>50</v>
      </c>
    </row>
    <row r="140" spans="1:12" ht="12.75">
      <c r="A140" s="183">
        <v>38853</v>
      </c>
      <c r="B140" s="190">
        <v>3350.2096500000002</v>
      </c>
      <c r="C140" s="190">
        <v>1656.7852526000001</v>
      </c>
      <c r="D140" s="184">
        <v>1000</v>
      </c>
      <c r="E140" s="184">
        <v>50</v>
      </c>
      <c r="F140" s="193">
        <f t="shared" si="4"/>
        <v>50</v>
      </c>
      <c r="G140" s="190">
        <v>0</v>
      </c>
      <c r="H140" s="194" t="s">
        <v>54</v>
      </c>
      <c r="I140" s="191" t="s">
        <v>49</v>
      </c>
      <c r="J140" s="198" t="str">
        <f t="shared" si="5"/>
        <v>ok</v>
      </c>
      <c r="L140" s="197" t="s">
        <v>50</v>
      </c>
    </row>
    <row r="141" spans="1:12" ht="12.75">
      <c r="A141" s="183">
        <v>38854</v>
      </c>
      <c r="B141" s="190">
        <v>3455.07701</v>
      </c>
      <c r="C141" s="190">
        <v>1561.400138</v>
      </c>
      <c r="D141" s="184">
        <v>1000</v>
      </c>
      <c r="E141" s="184">
        <v>50</v>
      </c>
      <c r="F141" s="193">
        <f t="shared" si="4"/>
        <v>50</v>
      </c>
      <c r="G141" s="190">
        <v>0</v>
      </c>
      <c r="H141" s="194" t="s">
        <v>54</v>
      </c>
      <c r="I141" s="191" t="s">
        <v>49</v>
      </c>
      <c r="J141" s="198" t="str">
        <f t="shared" si="5"/>
        <v>ok</v>
      </c>
      <c r="L141" s="197" t="s">
        <v>50</v>
      </c>
    </row>
    <row r="142" spans="1:12" s="202" customFormat="1" ht="12.75">
      <c r="A142" s="192">
        <v>38855</v>
      </c>
      <c r="B142" s="190">
        <v>3531.7108499999999</v>
      </c>
      <c r="C142" s="190">
        <v>1563.1234999999999</v>
      </c>
      <c r="D142" s="184">
        <v>1000</v>
      </c>
      <c r="E142" s="184">
        <v>50</v>
      </c>
      <c r="F142" s="193">
        <f t="shared" si="4"/>
        <v>50</v>
      </c>
      <c r="G142" s="190">
        <v>302</v>
      </c>
      <c r="H142" s="194" t="s">
        <v>54</v>
      </c>
      <c r="I142" s="191" t="s">
        <v>49</v>
      </c>
      <c r="J142" s="198" t="str">
        <f t="shared" si="5"/>
        <v>ok</v>
      </c>
      <c r="L142" s="197" t="s">
        <v>50</v>
      </c>
    </row>
    <row r="143" spans="1:12" s="203" customFormat="1" ht="12.75">
      <c r="A143" s="183">
        <v>38856</v>
      </c>
      <c r="B143" s="190">
        <v>3533.7275300000001</v>
      </c>
      <c r="C143" s="190">
        <v>1560.6180939999999</v>
      </c>
      <c r="D143" s="184">
        <v>1000</v>
      </c>
      <c r="E143" s="184">
        <v>50</v>
      </c>
      <c r="F143" s="193">
        <f t="shared" si="4"/>
        <v>50</v>
      </c>
      <c r="G143" s="190">
        <v>2230</v>
      </c>
      <c r="H143" s="194" t="s">
        <v>54</v>
      </c>
      <c r="I143" s="191" t="s">
        <v>49</v>
      </c>
      <c r="J143" s="198" t="str">
        <f t="shared" si="5"/>
        <v>ok</v>
      </c>
      <c r="L143" s="197" t="s">
        <v>50</v>
      </c>
    </row>
    <row r="144" spans="1:12" s="195" customFormat="1" ht="12.75">
      <c r="A144" s="192">
        <v>38857</v>
      </c>
      <c r="B144" s="190">
        <v>3435.9185499999999</v>
      </c>
      <c r="C144" s="190">
        <v>1558.0688299999999</v>
      </c>
      <c r="D144" s="184">
        <v>1000</v>
      </c>
      <c r="E144" s="184">
        <v>50</v>
      </c>
      <c r="F144" s="193">
        <f t="shared" si="4"/>
        <v>50</v>
      </c>
      <c r="G144" s="190">
        <v>4127</v>
      </c>
      <c r="H144" s="194" t="s">
        <v>54</v>
      </c>
      <c r="I144" s="191" t="s">
        <v>49</v>
      </c>
      <c r="J144" s="198" t="str">
        <f t="shared" si="5"/>
        <v>ok</v>
      </c>
      <c r="L144" s="197" t="s">
        <v>50</v>
      </c>
    </row>
    <row r="145" spans="1:12" ht="12.75">
      <c r="A145" s="183">
        <v>38858</v>
      </c>
      <c r="B145" s="190">
        <v>3496.9231199999999</v>
      </c>
      <c r="C145" s="190">
        <v>1558.8351680000001</v>
      </c>
      <c r="D145" s="184">
        <v>1000</v>
      </c>
      <c r="E145" s="184">
        <v>50</v>
      </c>
      <c r="F145" s="193">
        <f t="shared" si="4"/>
        <v>50</v>
      </c>
      <c r="G145" s="190">
        <v>3235</v>
      </c>
      <c r="H145" s="194" t="s">
        <v>54</v>
      </c>
      <c r="I145" s="191" t="s">
        <v>49</v>
      </c>
      <c r="J145" s="198" t="str">
        <f t="shared" si="5"/>
        <v>ok</v>
      </c>
      <c r="L145" s="197" t="s">
        <v>50</v>
      </c>
    </row>
    <row r="146" spans="1:12" s="195" customFormat="1" ht="12.75">
      <c r="A146" s="192">
        <v>38859</v>
      </c>
      <c r="B146" s="190">
        <v>3507.5106900000001</v>
      </c>
      <c r="C146" s="190">
        <v>1565.6827183744799</v>
      </c>
      <c r="D146" s="184">
        <v>1000</v>
      </c>
      <c r="E146" s="184">
        <v>50</v>
      </c>
      <c r="F146" s="193">
        <f t="shared" si="4"/>
        <v>50</v>
      </c>
      <c r="G146" s="190">
        <v>3650</v>
      </c>
      <c r="H146" s="194" t="s">
        <v>54</v>
      </c>
      <c r="I146" s="191" t="s">
        <v>49</v>
      </c>
      <c r="J146" s="198" t="str">
        <f t="shared" si="5"/>
        <v>ok</v>
      </c>
      <c r="L146" s="197" t="s">
        <v>50</v>
      </c>
    </row>
    <row r="147" spans="1:12" ht="12.75">
      <c r="A147" s="183">
        <v>38860</v>
      </c>
      <c r="B147" s="190">
        <v>3485.3272099999999</v>
      </c>
      <c r="C147" s="190">
        <v>1598.4955380298811</v>
      </c>
      <c r="D147" s="184">
        <v>1000</v>
      </c>
      <c r="E147" s="184">
        <v>50</v>
      </c>
      <c r="F147" s="193">
        <f t="shared" si="4"/>
        <v>50</v>
      </c>
      <c r="G147" s="190">
        <v>3559</v>
      </c>
      <c r="H147" s="194" t="s">
        <v>54</v>
      </c>
      <c r="I147" s="191" t="s">
        <v>49</v>
      </c>
      <c r="J147" s="198" t="str">
        <f t="shared" si="5"/>
        <v>ok</v>
      </c>
      <c r="L147" s="197" t="s">
        <v>50</v>
      </c>
    </row>
    <row r="148" spans="1:12" ht="12.75">
      <c r="A148" s="183">
        <v>38861</v>
      </c>
      <c r="B148" s="190">
        <v>3432.3893600000001</v>
      </c>
      <c r="C148" s="190">
        <v>1587.6984860101729</v>
      </c>
      <c r="D148" s="184">
        <v>1000</v>
      </c>
      <c r="E148" s="184">
        <v>50</v>
      </c>
      <c r="F148" s="193">
        <f t="shared" si="4"/>
        <v>50</v>
      </c>
      <c r="G148" s="190">
        <v>1249</v>
      </c>
      <c r="H148" s="194" t="s">
        <v>54</v>
      </c>
      <c r="I148" s="191" t="s">
        <v>49</v>
      </c>
      <c r="J148" s="198" t="str">
        <f t="shared" si="5"/>
        <v>ok</v>
      </c>
      <c r="L148" s="197" t="s">
        <v>50</v>
      </c>
    </row>
    <row r="149" spans="1:12" ht="12.75">
      <c r="A149" s="183">
        <v>38862</v>
      </c>
      <c r="B149" s="190">
        <v>3273.5758099999998</v>
      </c>
      <c r="C149" s="190">
        <v>1563.6593120994471</v>
      </c>
      <c r="D149" s="184">
        <v>1000</v>
      </c>
      <c r="E149" s="184">
        <v>50</v>
      </c>
      <c r="F149" s="193">
        <f t="shared" si="4"/>
        <v>50</v>
      </c>
      <c r="G149" s="190">
        <v>646</v>
      </c>
      <c r="H149" s="194" t="s">
        <v>54</v>
      </c>
      <c r="I149" s="191" t="s">
        <v>49</v>
      </c>
      <c r="J149" s="198" t="str">
        <f t="shared" si="5"/>
        <v>ok</v>
      </c>
      <c r="L149" s="197" t="s">
        <v>50</v>
      </c>
    </row>
    <row r="150" spans="1:12" s="195" customFormat="1" ht="12.75">
      <c r="A150" s="192">
        <v>38863</v>
      </c>
      <c r="B150" s="190">
        <v>3014.4324299999998</v>
      </c>
      <c r="C150" s="190">
        <v>1558.5153295334819</v>
      </c>
      <c r="D150" s="184">
        <v>1000</v>
      </c>
      <c r="E150" s="184">
        <v>50</v>
      </c>
      <c r="F150" s="193">
        <f t="shared" si="4"/>
        <v>50</v>
      </c>
      <c r="G150" s="190">
        <v>734</v>
      </c>
      <c r="H150" s="194" t="s">
        <v>54</v>
      </c>
      <c r="I150" s="191" t="s">
        <v>49</v>
      </c>
      <c r="J150" s="198" t="str">
        <f t="shared" si="5"/>
        <v>ok</v>
      </c>
      <c r="L150" s="197" t="s">
        <v>50</v>
      </c>
    </row>
    <row r="151" spans="1:12" s="195" customFormat="1" ht="12.75">
      <c r="A151" s="192">
        <v>38864</v>
      </c>
      <c r="B151" s="190">
        <v>2761.8432600000001</v>
      </c>
      <c r="C151" s="190">
        <v>1558.3952410411471</v>
      </c>
      <c r="D151" s="184">
        <v>1000</v>
      </c>
      <c r="E151" s="184">
        <v>50</v>
      </c>
      <c r="F151" s="193">
        <f t="shared" si="4"/>
        <v>50</v>
      </c>
      <c r="G151" s="190">
        <v>725</v>
      </c>
      <c r="H151" s="194" t="s">
        <v>54</v>
      </c>
      <c r="I151" s="191" t="s">
        <v>49</v>
      </c>
      <c r="J151" s="198" t="str">
        <f t="shared" si="5"/>
        <v>ok</v>
      </c>
      <c r="L151" s="197" t="s">
        <v>50</v>
      </c>
    </row>
    <row r="152" spans="1:12" s="195" customFormat="1" ht="12.75">
      <c r="A152" s="192">
        <v>38865</v>
      </c>
      <c r="B152" s="190">
        <v>2492.11231</v>
      </c>
      <c r="C152" s="190">
        <v>1557.9203177968409</v>
      </c>
      <c r="D152" s="184">
        <v>1000</v>
      </c>
      <c r="E152" s="184">
        <v>50</v>
      </c>
      <c r="F152" s="193">
        <f t="shared" si="4"/>
        <v>50</v>
      </c>
      <c r="G152" s="190">
        <v>734</v>
      </c>
      <c r="H152" s="194" t="s">
        <v>54</v>
      </c>
      <c r="I152" s="191" t="s">
        <v>49</v>
      </c>
      <c r="J152" s="198" t="str">
        <f t="shared" si="5"/>
        <v>ok</v>
      </c>
      <c r="L152" s="197" t="s">
        <v>50</v>
      </c>
    </row>
    <row r="153" spans="1:12" s="195" customFormat="1" ht="12.75">
      <c r="A153" s="192">
        <v>38866</v>
      </c>
      <c r="B153" s="190">
        <v>2320.1903400000001</v>
      </c>
      <c r="C153" s="190">
        <v>1564</v>
      </c>
      <c r="D153" s="184">
        <v>1000</v>
      </c>
      <c r="E153" s="184">
        <v>50</v>
      </c>
      <c r="F153" s="193">
        <f t="shared" si="4"/>
        <v>50</v>
      </c>
      <c r="G153" s="190">
        <v>3360</v>
      </c>
      <c r="H153" s="194" t="s">
        <v>54</v>
      </c>
      <c r="I153" s="191" t="s">
        <v>49</v>
      </c>
      <c r="J153" s="198" t="str">
        <f t="shared" si="5"/>
        <v>ok</v>
      </c>
      <c r="L153" s="197" t="s">
        <v>50</v>
      </c>
    </row>
    <row r="154" spans="1:12" s="195" customFormat="1" ht="12.75">
      <c r="A154" s="192">
        <v>38867</v>
      </c>
      <c r="B154" s="190">
        <v>2304.5610700000002</v>
      </c>
      <c r="C154" s="190">
        <v>1557.4560000000001</v>
      </c>
      <c r="D154" s="184">
        <v>1000</v>
      </c>
      <c r="E154" s="184">
        <v>50</v>
      </c>
      <c r="F154" s="193">
        <f t="shared" si="4"/>
        <v>50</v>
      </c>
      <c r="G154" s="190">
        <v>3127</v>
      </c>
      <c r="H154" s="194" t="s">
        <v>54</v>
      </c>
      <c r="I154" s="191" t="s">
        <v>49</v>
      </c>
      <c r="J154" s="198" t="str">
        <f t="shared" si="5"/>
        <v>ok</v>
      </c>
      <c r="L154" s="197" t="s">
        <v>50</v>
      </c>
    </row>
    <row r="155" spans="1:12" s="195" customFormat="1" ht="12.75">
      <c r="A155" s="192">
        <v>38868</v>
      </c>
      <c r="B155" s="190">
        <v>2290.94848</v>
      </c>
      <c r="C155" s="190">
        <v>1549</v>
      </c>
      <c r="D155" s="184">
        <v>1000</v>
      </c>
      <c r="E155" s="184">
        <v>50</v>
      </c>
      <c r="F155" s="193">
        <f t="shared" si="4"/>
        <v>50</v>
      </c>
      <c r="G155" s="190">
        <v>2522</v>
      </c>
      <c r="H155" s="194" t="s">
        <v>54</v>
      </c>
      <c r="I155" s="191" t="s">
        <v>49</v>
      </c>
      <c r="J155" s="198" t="str">
        <f t="shared" si="5"/>
        <v>ok</v>
      </c>
      <c r="L155" s="197" t="s">
        <v>50</v>
      </c>
    </row>
    <row r="156" spans="1:12" s="195" customFormat="1" ht="12.75">
      <c r="A156" s="192">
        <v>38869</v>
      </c>
      <c r="B156" s="190">
        <v>2255.6565799999998</v>
      </c>
      <c r="C156" s="190">
        <v>1549</v>
      </c>
      <c r="D156" s="184">
        <v>1000</v>
      </c>
      <c r="E156" s="184">
        <v>50</v>
      </c>
      <c r="F156" s="193">
        <f t="shared" si="4"/>
        <v>50</v>
      </c>
      <c r="G156" s="190">
        <v>1570</v>
      </c>
      <c r="H156" s="194" t="s">
        <v>54</v>
      </c>
      <c r="I156" s="191" t="s">
        <v>49</v>
      </c>
      <c r="J156" s="198" t="str">
        <f t="shared" si="5"/>
        <v>ok</v>
      </c>
      <c r="K156" s="203"/>
      <c r="L156" s="197" t="s">
        <v>50</v>
      </c>
    </row>
    <row r="157" spans="1:12" s="195" customFormat="1" ht="12.75">
      <c r="A157" s="192">
        <v>38870</v>
      </c>
      <c r="B157" s="190">
        <v>2210.2812800000002</v>
      </c>
      <c r="C157" s="190">
        <v>1551</v>
      </c>
      <c r="D157" s="184">
        <v>1000</v>
      </c>
      <c r="E157" s="184">
        <v>50</v>
      </c>
      <c r="F157" s="193">
        <f t="shared" si="4"/>
        <v>50</v>
      </c>
      <c r="G157" s="190">
        <v>1664</v>
      </c>
      <c r="H157" s="194" t="s">
        <v>54</v>
      </c>
      <c r="I157" s="191" t="s">
        <v>49</v>
      </c>
      <c r="J157" s="198" t="str">
        <f t="shared" si="5"/>
        <v>ok</v>
      </c>
      <c r="L157" s="197" t="s">
        <v>50</v>
      </c>
    </row>
    <row r="158" spans="1:12" s="195" customFormat="1" ht="12.75">
      <c r="A158" s="192">
        <v>38871</v>
      </c>
      <c r="B158" s="190">
        <v>2196.66869</v>
      </c>
      <c r="C158" s="190">
        <v>1557</v>
      </c>
      <c r="D158" s="184">
        <v>1000</v>
      </c>
      <c r="E158" s="184">
        <v>50</v>
      </c>
      <c r="F158" s="193">
        <f t="shared" si="4"/>
        <v>50</v>
      </c>
      <c r="G158" s="190">
        <v>1387</v>
      </c>
      <c r="H158" s="194" t="s">
        <v>54</v>
      </c>
      <c r="I158" s="191" t="s">
        <v>49</v>
      </c>
      <c r="J158" s="198" t="str">
        <f t="shared" si="5"/>
        <v>ok</v>
      </c>
      <c r="K158"/>
      <c r="L158" s="197" t="s">
        <v>50</v>
      </c>
    </row>
    <row r="159" spans="1:12" s="195" customFormat="1" ht="12.75">
      <c r="A159" s="192">
        <v>38872</v>
      </c>
      <c r="B159" s="190">
        <v>2198.1812</v>
      </c>
      <c r="C159" s="190">
        <v>2013</v>
      </c>
      <c r="D159" s="184">
        <v>1000</v>
      </c>
      <c r="E159" s="184">
        <v>50</v>
      </c>
      <c r="F159" s="193">
        <f t="shared" si="4"/>
        <v>50</v>
      </c>
      <c r="G159" s="190">
        <v>1517</v>
      </c>
      <c r="H159" s="194" t="s">
        <v>54</v>
      </c>
      <c r="I159" s="191" t="s">
        <v>49</v>
      </c>
      <c r="J159" s="198" t="str">
        <f t="shared" si="5"/>
        <v>ok</v>
      </c>
      <c r="L159" s="197" t="s">
        <v>50</v>
      </c>
    </row>
    <row r="160" spans="1:12" s="195" customFormat="1" ht="12.75">
      <c r="A160" s="192">
        <v>38873</v>
      </c>
      <c r="B160" s="190">
        <v>2209.2729399999998</v>
      </c>
      <c r="C160" s="190">
        <v>2564</v>
      </c>
      <c r="D160" s="184">
        <v>1000</v>
      </c>
      <c r="E160" s="184">
        <v>50</v>
      </c>
      <c r="F160" s="193">
        <f t="shared" si="4"/>
        <v>50</v>
      </c>
      <c r="G160" s="190">
        <v>1552</v>
      </c>
      <c r="H160" s="194" t="s">
        <v>54</v>
      </c>
      <c r="I160" s="191" t="s">
        <v>49</v>
      </c>
      <c r="J160" s="198" t="str">
        <f t="shared" si="5"/>
        <v>ok</v>
      </c>
      <c r="K160"/>
      <c r="L160" s="197" t="s">
        <v>50</v>
      </c>
    </row>
    <row r="161" spans="1:12" s="195" customFormat="1" ht="12.75">
      <c r="A161" s="192">
        <v>38874</v>
      </c>
      <c r="B161" s="190">
        <v>2182.0477599999999</v>
      </c>
      <c r="C161" s="190">
        <v>2567.09049</v>
      </c>
      <c r="D161" s="184">
        <v>1000</v>
      </c>
      <c r="E161" s="184">
        <v>50</v>
      </c>
      <c r="F161" s="193">
        <f t="shared" si="4"/>
        <v>50</v>
      </c>
      <c r="G161" s="190">
        <v>1579</v>
      </c>
      <c r="H161" s="194" t="s">
        <v>54</v>
      </c>
      <c r="I161" s="191" t="s">
        <v>49</v>
      </c>
      <c r="J161" s="198" t="str">
        <f t="shared" si="5"/>
        <v>ok</v>
      </c>
      <c r="K161"/>
      <c r="L161" s="197" t="s">
        <v>50</v>
      </c>
    </row>
    <row r="162" spans="1:12" s="195" customFormat="1" ht="12.75">
      <c r="A162" s="192">
        <v>38875</v>
      </c>
      <c r="B162" s="190">
        <v>2177.0060600000002</v>
      </c>
      <c r="C162" s="190">
        <v>2564.162456</v>
      </c>
      <c r="D162" s="184">
        <v>1000</v>
      </c>
      <c r="E162" s="184">
        <v>50</v>
      </c>
      <c r="F162" s="193">
        <f t="shared" si="4"/>
        <v>50</v>
      </c>
      <c r="G162" s="190">
        <v>1533</v>
      </c>
      <c r="H162" s="194" t="s">
        <v>49</v>
      </c>
      <c r="I162" s="191" t="s">
        <v>49</v>
      </c>
      <c r="J162" s="198" t="str">
        <f t="shared" si="5"/>
        <v>ok</v>
      </c>
      <c r="K162"/>
      <c r="L162" s="197" t="s">
        <v>50</v>
      </c>
    </row>
    <row r="163" spans="1:12" s="195" customFormat="1" ht="12.75">
      <c r="A163" s="192">
        <v>38876</v>
      </c>
      <c r="B163" s="190">
        <v>2270.7816800000001</v>
      </c>
      <c r="C163" s="190">
        <v>2569.9045369999999</v>
      </c>
      <c r="D163" s="184">
        <v>1000</v>
      </c>
      <c r="E163" s="184">
        <v>50</v>
      </c>
      <c r="F163" s="193">
        <f t="shared" si="4"/>
        <v>50</v>
      </c>
      <c r="G163" s="190">
        <v>1552</v>
      </c>
      <c r="H163" s="194" t="s">
        <v>49</v>
      </c>
      <c r="I163" s="191" t="s">
        <v>49</v>
      </c>
      <c r="J163" s="198" t="str">
        <f t="shared" si="5"/>
        <v>ok</v>
      </c>
      <c r="L163" s="197" t="s">
        <v>50</v>
      </c>
    </row>
    <row r="164" spans="1:12" s="195" customFormat="1" ht="12.75">
      <c r="A164" s="192">
        <v>38877</v>
      </c>
      <c r="B164" s="190">
        <v>2318.1736599999999</v>
      </c>
      <c r="C164" s="190">
        <v>2568.228509</v>
      </c>
      <c r="D164" s="184">
        <v>1000</v>
      </c>
      <c r="E164" s="184">
        <v>50</v>
      </c>
      <c r="F164" s="193">
        <f t="shared" si="4"/>
        <v>50</v>
      </c>
      <c r="G164" s="190">
        <v>1552</v>
      </c>
      <c r="H164" s="194" t="s">
        <v>49</v>
      </c>
      <c r="I164" s="191" t="s">
        <v>49</v>
      </c>
      <c r="J164" s="198" t="str">
        <f t="shared" si="5"/>
        <v>ok</v>
      </c>
      <c r="L164" s="197" t="s">
        <v>50</v>
      </c>
    </row>
    <row r="165" spans="1:12" s="195" customFormat="1" ht="12.75">
      <c r="A165" s="192">
        <v>38878</v>
      </c>
      <c r="B165" s="190">
        <v>2310.1069400000001</v>
      </c>
      <c r="C165" s="190">
        <v>2567.2732699999997</v>
      </c>
      <c r="D165" s="184">
        <v>1000</v>
      </c>
      <c r="E165" s="184">
        <v>50</v>
      </c>
      <c r="F165" s="193">
        <f t="shared" si="4"/>
        <v>50</v>
      </c>
      <c r="G165" s="190">
        <v>1552</v>
      </c>
      <c r="H165" s="194" t="s">
        <v>49</v>
      </c>
      <c r="I165" s="191" t="s">
        <v>49</v>
      </c>
      <c r="J165" s="198" t="str">
        <f t="shared" si="5"/>
        <v>ok</v>
      </c>
      <c r="L165" s="197" t="s">
        <v>50</v>
      </c>
    </row>
    <row r="166" spans="1:12" s="195" customFormat="1" ht="12.75">
      <c r="A166" s="192">
        <v>38879</v>
      </c>
      <c r="B166" s="190">
        <v>2361.0281100000002</v>
      </c>
      <c r="C166" s="190">
        <v>3144.0180439999999</v>
      </c>
      <c r="D166" s="184">
        <v>1000</v>
      </c>
      <c r="E166" s="184">
        <v>50</v>
      </c>
      <c r="F166" s="193">
        <f t="shared" si="4"/>
        <v>50</v>
      </c>
      <c r="G166" s="190">
        <v>1552</v>
      </c>
      <c r="H166" s="194" t="s">
        <v>49</v>
      </c>
      <c r="I166" s="191" t="s">
        <v>49</v>
      </c>
      <c r="J166" s="198" t="str">
        <f t="shared" si="5"/>
        <v>ok</v>
      </c>
      <c r="L166" s="197" t="s">
        <v>50</v>
      </c>
    </row>
    <row r="167" spans="1:12" s="195" customFormat="1" ht="12.75">
      <c r="A167" s="192">
        <v>38880</v>
      </c>
      <c r="B167" s="190">
        <v>2540.5126300000002</v>
      </c>
      <c r="C167" s="190">
        <v>4065.6219547418659</v>
      </c>
      <c r="D167" s="184">
        <v>1000</v>
      </c>
      <c r="E167" s="184">
        <v>50</v>
      </c>
      <c r="F167" s="193">
        <f t="shared" si="4"/>
        <v>50</v>
      </c>
      <c r="G167" s="190">
        <v>1553</v>
      </c>
      <c r="H167" s="194" t="s">
        <v>49</v>
      </c>
      <c r="I167" s="191" t="s">
        <v>49</v>
      </c>
      <c r="J167" s="198" t="str">
        <f t="shared" si="5"/>
        <v>ok</v>
      </c>
      <c r="L167" s="197" t="s">
        <v>50</v>
      </c>
    </row>
    <row r="168" spans="1:12" ht="12.75">
      <c r="A168" s="183">
        <v>38881</v>
      </c>
      <c r="B168" s="190">
        <v>2649.91752</v>
      </c>
      <c r="C168" s="190">
        <v>4398.1638589208669</v>
      </c>
      <c r="D168" s="184">
        <v>1000</v>
      </c>
      <c r="E168" s="184">
        <v>50</v>
      </c>
      <c r="F168" s="193">
        <f t="shared" si="4"/>
        <v>50</v>
      </c>
      <c r="G168" s="190">
        <v>1387</v>
      </c>
      <c r="H168" s="194" t="s">
        <v>49</v>
      </c>
      <c r="I168" s="191" t="s">
        <v>49</v>
      </c>
      <c r="J168" s="198" t="str">
        <f t="shared" si="5"/>
        <v>ok</v>
      </c>
      <c r="L168" s="197" t="s">
        <v>50</v>
      </c>
    </row>
    <row r="169" spans="1:12" ht="12.75">
      <c r="A169" s="183">
        <v>38882</v>
      </c>
      <c r="B169" s="190">
        <v>2721.5096600000002</v>
      </c>
      <c r="C169" s="190">
        <v>5111.2664865310635</v>
      </c>
      <c r="D169" s="184">
        <v>1000</v>
      </c>
      <c r="E169" s="184">
        <v>50</v>
      </c>
      <c r="F169" s="193">
        <f t="shared" si="4"/>
        <v>50</v>
      </c>
      <c r="G169" s="190">
        <v>1486</v>
      </c>
      <c r="H169" s="194" t="s">
        <v>49</v>
      </c>
      <c r="I169" s="191" t="s">
        <v>49</v>
      </c>
      <c r="J169" s="198" t="str">
        <f t="shared" si="5"/>
        <v>ok</v>
      </c>
      <c r="L169" s="197" t="s">
        <v>50</v>
      </c>
    </row>
    <row r="170" spans="1:12" ht="12.75">
      <c r="A170" s="183">
        <v>38883</v>
      </c>
      <c r="B170" s="190">
        <v>2761.8432600000001</v>
      </c>
      <c r="C170" s="190">
        <v>5123.5052747041118</v>
      </c>
      <c r="D170" s="184">
        <v>1000</v>
      </c>
      <c r="E170" s="184">
        <v>50</v>
      </c>
      <c r="F170" s="193">
        <f t="shared" si="4"/>
        <v>50</v>
      </c>
      <c r="G170" s="190">
        <v>181</v>
      </c>
      <c r="H170" s="194" t="s">
        <v>49</v>
      </c>
      <c r="I170" s="191" t="s">
        <v>49</v>
      </c>
      <c r="J170" s="198" t="str">
        <f t="shared" si="5"/>
        <v>ok</v>
      </c>
      <c r="L170" s="197" t="s">
        <v>50</v>
      </c>
    </row>
    <row r="171" spans="1:12" ht="12.75">
      <c r="A171" s="183">
        <v>38884</v>
      </c>
      <c r="B171" s="190">
        <v>2794.1101400000002</v>
      </c>
      <c r="C171" s="190">
        <v>5111.5218197329787</v>
      </c>
      <c r="D171" s="184">
        <v>1000</v>
      </c>
      <c r="E171" s="184">
        <v>50</v>
      </c>
      <c r="F171" s="193">
        <f t="shared" si="4"/>
        <v>50</v>
      </c>
      <c r="G171" s="190">
        <v>961</v>
      </c>
      <c r="H171" s="194" t="s">
        <v>49</v>
      </c>
      <c r="I171" s="191" t="s">
        <v>49</v>
      </c>
      <c r="J171" s="198" t="str">
        <f t="shared" si="5"/>
        <v>ok</v>
      </c>
      <c r="L171" s="197" t="s">
        <v>56</v>
      </c>
    </row>
    <row r="172" spans="1:12" ht="12.75">
      <c r="A172" s="183">
        <v>38885</v>
      </c>
      <c r="B172" s="190">
        <v>2794.6143099999999</v>
      </c>
      <c r="C172" s="190">
        <v>5133.431591397275</v>
      </c>
      <c r="D172" s="184">
        <v>1000</v>
      </c>
      <c r="E172" s="184">
        <v>50</v>
      </c>
      <c r="F172" s="193">
        <f t="shared" si="4"/>
        <v>50</v>
      </c>
      <c r="G172" s="190">
        <v>553</v>
      </c>
      <c r="H172" s="194" t="s">
        <v>49</v>
      </c>
      <c r="I172" s="191" t="s">
        <v>49</v>
      </c>
      <c r="J172" s="198" t="str">
        <f t="shared" si="5"/>
        <v>ok</v>
      </c>
      <c r="L172" s="197" t="s">
        <v>56</v>
      </c>
    </row>
    <row r="173" spans="1:12" ht="12.75">
      <c r="A173" s="183">
        <v>38886</v>
      </c>
      <c r="B173" s="190">
        <v>2820.83115</v>
      </c>
      <c r="C173" s="190">
        <v>5055.0275893938197</v>
      </c>
      <c r="D173" s="184">
        <v>1000</v>
      </c>
      <c r="E173" s="184">
        <v>50</v>
      </c>
      <c r="F173" s="193">
        <f t="shared" si="4"/>
        <v>50</v>
      </c>
      <c r="G173" s="190">
        <v>876</v>
      </c>
      <c r="H173" s="194" t="s">
        <v>49</v>
      </c>
      <c r="I173" s="191" t="s">
        <v>49</v>
      </c>
      <c r="J173" s="198" t="str">
        <f t="shared" si="5"/>
        <v>ok</v>
      </c>
      <c r="L173" s="197" t="s">
        <v>56</v>
      </c>
    </row>
    <row r="174" spans="1:12" s="195" customFormat="1" ht="12.75">
      <c r="A174" s="192">
        <v>38887</v>
      </c>
      <c r="B174" s="190">
        <v>2937.7985899999999</v>
      </c>
      <c r="C174" s="190">
        <v>5104</v>
      </c>
      <c r="D174" s="184">
        <v>1000</v>
      </c>
      <c r="E174" s="184">
        <v>50</v>
      </c>
      <c r="F174" s="193">
        <f t="shared" si="4"/>
        <v>50</v>
      </c>
      <c r="G174" s="190">
        <v>1013</v>
      </c>
      <c r="H174" s="194" t="s">
        <v>49</v>
      </c>
      <c r="I174" s="191" t="s">
        <v>49</v>
      </c>
      <c r="J174" s="198" t="str">
        <f t="shared" si="5"/>
        <v>ok</v>
      </c>
      <c r="L174" s="197" t="s">
        <v>56</v>
      </c>
    </row>
    <row r="175" spans="1:12" s="195" customFormat="1" ht="12.75">
      <c r="A175" s="192">
        <v>38888</v>
      </c>
      <c r="B175" s="190">
        <v>3003.8448600000002</v>
      </c>
      <c r="C175" s="190">
        <v>5086</v>
      </c>
      <c r="D175" s="184">
        <v>1000</v>
      </c>
      <c r="E175" s="184">
        <v>50</v>
      </c>
      <c r="F175" s="193">
        <f t="shared" si="4"/>
        <v>50</v>
      </c>
      <c r="G175" s="190">
        <v>1017</v>
      </c>
      <c r="H175" s="194" t="s">
        <v>49</v>
      </c>
      <c r="I175" s="191" t="s">
        <v>49</v>
      </c>
      <c r="J175" s="198" t="str">
        <f t="shared" si="5"/>
        <v>ok</v>
      </c>
      <c r="L175" s="197" t="s">
        <v>56</v>
      </c>
    </row>
    <row r="176" spans="1:12" s="195" customFormat="1" ht="12.75">
      <c r="A176" s="192">
        <v>38889</v>
      </c>
      <c r="B176" s="190">
        <v>3041.6576100000002</v>
      </c>
      <c r="C176" s="190">
        <v>5079</v>
      </c>
      <c r="D176" s="184">
        <v>1000</v>
      </c>
      <c r="E176" s="184">
        <v>50</v>
      </c>
      <c r="F176" s="193">
        <f t="shared" si="4"/>
        <v>50</v>
      </c>
      <c r="G176" s="190">
        <v>693</v>
      </c>
      <c r="H176" s="194" t="s">
        <v>49</v>
      </c>
      <c r="I176" s="191" t="s">
        <v>49</v>
      </c>
      <c r="J176" s="198" t="str">
        <f t="shared" si="5"/>
        <v>ok</v>
      </c>
      <c r="L176" s="197" t="s">
        <v>56</v>
      </c>
    </row>
    <row r="177" spans="1:12" s="195" customFormat="1" ht="12.75">
      <c r="A177" s="192">
        <v>38890</v>
      </c>
      <c r="B177" s="190">
        <v>3051.23684</v>
      </c>
      <c r="C177" s="190">
        <v>4974.5443110717024</v>
      </c>
      <c r="D177" s="184">
        <v>1000</v>
      </c>
      <c r="E177" s="184">
        <v>50</v>
      </c>
      <c r="F177" s="193">
        <f t="shared" si="4"/>
        <v>50</v>
      </c>
      <c r="G177" s="190">
        <v>1551</v>
      </c>
      <c r="H177" s="194" t="s">
        <v>49</v>
      </c>
      <c r="I177" s="191" t="s">
        <v>49</v>
      </c>
      <c r="J177" s="198" t="str">
        <f t="shared" si="5"/>
        <v>ok</v>
      </c>
      <c r="L177" s="197" t="s">
        <v>56</v>
      </c>
    </row>
    <row r="178" spans="1:12" s="195" customFormat="1" ht="12.75">
      <c r="A178" s="192">
        <v>38891</v>
      </c>
      <c r="B178" s="190">
        <v>3012.9199199999998</v>
      </c>
      <c r="C178" s="190">
        <v>4970.9727155059336</v>
      </c>
      <c r="D178" s="184">
        <v>1000</v>
      </c>
      <c r="E178" s="184">
        <v>50</v>
      </c>
      <c r="F178" s="193">
        <f t="shared" si="4"/>
        <v>50</v>
      </c>
      <c r="G178" s="190">
        <v>1552</v>
      </c>
      <c r="H178" s="194" t="s">
        <v>49</v>
      </c>
      <c r="I178" s="191" t="s">
        <v>49</v>
      </c>
      <c r="J178" s="198" t="str">
        <f t="shared" si="5"/>
        <v>ok</v>
      </c>
      <c r="L178" s="197" t="s">
        <v>56</v>
      </c>
    </row>
    <row r="179" spans="1:12" s="195" customFormat="1" ht="12.75">
      <c r="A179" s="192">
        <v>38892</v>
      </c>
      <c r="B179" s="190">
        <v>2935.7819100000002</v>
      </c>
      <c r="C179" s="190">
        <v>4963.725897726008</v>
      </c>
      <c r="D179" s="184">
        <v>1000</v>
      </c>
      <c r="E179" s="184">
        <v>50</v>
      </c>
      <c r="F179" s="193">
        <f t="shared" si="4"/>
        <v>50</v>
      </c>
      <c r="G179" s="190">
        <v>1547</v>
      </c>
      <c r="H179" s="194" t="s">
        <v>49</v>
      </c>
      <c r="I179" s="191" t="s">
        <v>49</v>
      </c>
      <c r="J179" s="198" t="str">
        <f t="shared" si="5"/>
        <v>ok</v>
      </c>
      <c r="L179" s="197" t="s">
        <v>56</v>
      </c>
    </row>
    <row r="180" spans="1:12" s="195" customFormat="1" ht="12.75">
      <c r="A180" s="192">
        <v>38893</v>
      </c>
      <c r="B180" s="190">
        <v>2861.1647499999999</v>
      </c>
      <c r="C180" s="190">
        <v>4959.4948800000002</v>
      </c>
      <c r="D180" s="184">
        <v>1000</v>
      </c>
      <c r="E180" s="184">
        <v>50</v>
      </c>
      <c r="F180" s="193">
        <f t="shared" si="4"/>
        <v>50</v>
      </c>
      <c r="G180" s="190">
        <v>1538</v>
      </c>
      <c r="H180" s="194" t="s">
        <v>49</v>
      </c>
      <c r="I180" s="191" t="s">
        <v>49</v>
      </c>
      <c r="J180" s="198" t="str">
        <f t="shared" si="5"/>
        <v>ok</v>
      </c>
      <c r="L180" s="197" t="s">
        <v>56</v>
      </c>
    </row>
    <row r="181" spans="1:12" s="195" customFormat="1" ht="12.75">
      <c r="A181" s="192">
        <v>38894</v>
      </c>
      <c r="B181" s="190">
        <v>2741.17229</v>
      </c>
      <c r="C181" s="190">
        <v>4958.6829489169395</v>
      </c>
      <c r="D181" s="184">
        <v>1000</v>
      </c>
      <c r="E181" s="184">
        <v>50</v>
      </c>
      <c r="F181" s="193">
        <f t="shared" si="4"/>
        <v>50</v>
      </c>
      <c r="G181" s="190">
        <v>1482</v>
      </c>
      <c r="H181" s="194" t="s">
        <v>49</v>
      </c>
      <c r="I181" s="191" t="s">
        <v>49</v>
      </c>
      <c r="J181" s="198" t="str">
        <f t="shared" si="5"/>
        <v>ok</v>
      </c>
      <c r="L181" s="197" t="s">
        <v>56</v>
      </c>
    </row>
    <row r="182" spans="1:12" ht="12.75">
      <c r="A182" s="183">
        <v>38895</v>
      </c>
      <c r="B182" s="190">
        <v>2709.9137500000002</v>
      </c>
      <c r="C182" s="190">
        <v>5853.6867689999999</v>
      </c>
      <c r="D182" s="184">
        <v>1000</v>
      </c>
      <c r="E182" s="184">
        <v>50</v>
      </c>
      <c r="F182" s="193">
        <f t="shared" si="4"/>
        <v>50</v>
      </c>
      <c r="G182" s="190">
        <v>2315</v>
      </c>
      <c r="H182" s="194" t="s">
        <v>49</v>
      </c>
      <c r="I182" s="191" t="s">
        <v>49</v>
      </c>
      <c r="J182" s="198" t="str">
        <f t="shared" si="5"/>
        <v>ok</v>
      </c>
      <c r="L182" s="197" t="s">
        <v>56</v>
      </c>
    </row>
    <row r="183" spans="1:12" ht="12.75">
      <c r="A183" s="183">
        <v>38896</v>
      </c>
      <c r="B183" s="190">
        <v>2780.49755</v>
      </c>
      <c r="C183" s="190">
        <v>6480.4652999999998</v>
      </c>
      <c r="D183" s="184">
        <v>1000</v>
      </c>
      <c r="E183" s="184">
        <v>50</v>
      </c>
      <c r="F183" s="193">
        <f t="shared" si="4"/>
        <v>50</v>
      </c>
      <c r="G183" s="190">
        <v>2414</v>
      </c>
      <c r="H183" s="194" t="s">
        <v>49</v>
      </c>
      <c r="I183" s="191" t="s">
        <v>49</v>
      </c>
      <c r="J183" s="198" t="str">
        <f t="shared" si="5"/>
        <v>ok</v>
      </c>
      <c r="L183" s="197" t="s">
        <v>56</v>
      </c>
    </row>
    <row r="184" spans="1:12" ht="12.75">
      <c r="A184" s="183">
        <v>38897</v>
      </c>
      <c r="B184" s="190">
        <v>2826.8811900000001</v>
      </c>
      <c r="C184" s="190">
        <v>6489.5784949999997</v>
      </c>
      <c r="D184" s="184">
        <v>1000</v>
      </c>
      <c r="E184" s="184">
        <v>50</v>
      </c>
      <c r="F184" s="193">
        <f t="shared" si="4"/>
        <v>50</v>
      </c>
      <c r="G184" s="190">
        <v>2051</v>
      </c>
      <c r="H184" s="194" t="s">
        <v>49</v>
      </c>
      <c r="I184" s="191" t="s">
        <v>49</v>
      </c>
      <c r="J184" s="198" t="str">
        <f t="shared" si="5"/>
        <v>ok</v>
      </c>
      <c r="L184" s="197" t="s">
        <v>56</v>
      </c>
    </row>
    <row r="185" spans="1:12" s="203" customFormat="1" ht="12.75">
      <c r="A185" s="183">
        <v>38898</v>
      </c>
      <c r="B185" s="190">
        <v>2806.7143900000001</v>
      </c>
      <c r="C185" s="190">
        <v>6512.5303022999997</v>
      </c>
      <c r="D185" s="184">
        <v>1000</v>
      </c>
      <c r="E185" s="184">
        <v>50</v>
      </c>
      <c r="F185" s="193">
        <f t="shared" si="4"/>
        <v>50</v>
      </c>
      <c r="G185" s="190">
        <v>3469</v>
      </c>
      <c r="H185" s="194" t="s">
        <v>49</v>
      </c>
      <c r="I185" s="191" t="s">
        <v>49</v>
      </c>
      <c r="J185" s="198" t="str">
        <f t="shared" si="5"/>
        <v>ok</v>
      </c>
      <c r="L185" s="197" t="s">
        <v>56</v>
      </c>
    </row>
    <row r="186" spans="1:12" ht="12.75">
      <c r="A186" s="183">
        <v>38899</v>
      </c>
      <c r="B186" s="190">
        <v>2789.06844</v>
      </c>
      <c r="C186" s="190">
        <v>6546.1335319999998</v>
      </c>
      <c r="D186" s="184">
        <v>1000</v>
      </c>
      <c r="E186" s="184">
        <v>50</v>
      </c>
      <c r="F186" s="193">
        <f t="shared" si="4"/>
        <v>50</v>
      </c>
      <c r="G186" s="190">
        <v>6008</v>
      </c>
      <c r="H186" s="194" t="s">
        <v>49</v>
      </c>
      <c r="I186" s="191" t="s">
        <v>49</v>
      </c>
      <c r="J186" s="198" t="str">
        <f t="shared" si="5"/>
        <v>ok</v>
      </c>
      <c r="K186" s="203"/>
      <c r="L186" s="197" t="s">
        <v>56</v>
      </c>
    </row>
    <row r="187" spans="1:12" ht="12.75">
      <c r="A187" s="183">
        <v>38900</v>
      </c>
      <c r="B187" s="190">
        <v>2806.7143900000001</v>
      </c>
      <c r="C187" s="190">
        <v>6758.7808199999999</v>
      </c>
      <c r="D187" s="184">
        <v>1000</v>
      </c>
      <c r="E187" s="184">
        <v>50</v>
      </c>
      <c r="F187" s="193">
        <f t="shared" si="4"/>
        <v>50</v>
      </c>
      <c r="G187" s="190">
        <v>6399</v>
      </c>
      <c r="H187" s="194" t="s">
        <v>49</v>
      </c>
      <c r="I187" s="191" t="s">
        <v>49</v>
      </c>
      <c r="J187" s="198" t="str">
        <f t="shared" si="5"/>
        <v>ok</v>
      </c>
      <c r="K187" s="195"/>
      <c r="L187" s="197" t="s">
        <v>56</v>
      </c>
    </row>
    <row r="188" spans="1:12" ht="12.75">
      <c r="A188" s="183">
        <v>38901</v>
      </c>
      <c r="B188" s="190">
        <v>2827.8895299999999</v>
      </c>
      <c r="C188" s="190">
        <v>7048.8602307034098</v>
      </c>
      <c r="D188" s="184">
        <v>1000</v>
      </c>
      <c r="E188" s="184">
        <v>50</v>
      </c>
      <c r="F188" s="193">
        <f t="shared" si="4"/>
        <v>50</v>
      </c>
      <c r="G188" s="190">
        <v>6357</v>
      </c>
      <c r="H188" s="194" t="s">
        <v>49</v>
      </c>
      <c r="I188" s="191" t="s">
        <v>49</v>
      </c>
      <c r="J188" s="198" t="str">
        <f t="shared" si="5"/>
        <v>ok</v>
      </c>
      <c r="K188" s="195"/>
      <c r="L188" s="197" t="s">
        <v>56</v>
      </c>
    </row>
    <row r="189" spans="1:12" ht="12.75">
      <c r="A189" s="183">
        <v>38902</v>
      </c>
      <c r="B189" s="190">
        <v>2865.70228</v>
      </c>
      <c r="C189" s="190">
        <v>7038.9743024988102</v>
      </c>
      <c r="D189" s="184">
        <v>1000</v>
      </c>
      <c r="E189" s="184">
        <v>50</v>
      </c>
      <c r="F189" s="193">
        <f t="shared" si="4"/>
        <v>50</v>
      </c>
      <c r="G189" s="190">
        <v>6719</v>
      </c>
      <c r="H189" s="194" t="s">
        <v>49</v>
      </c>
      <c r="I189" s="191" t="s">
        <v>49</v>
      </c>
      <c r="J189" s="198" t="str">
        <f t="shared" si="5"/>
        <v>ok</v>
      </c>
      <c r="K189" s="195"/>
      <c r="L189" s="197" t="s">
        <v>56</v>
      </c>
    </row>
    <row r="190" spans="1:12" ht="12.75">
      <c r="A190" s="183">
        <v>38903</v>
      </c>
      <c r="B190" s="190">
        <v>2873.7690000000002</v>
      </c>
      <c r="C190" s="190">
        <v>7019.5392955276939</v>
      </c>
      <c r="D190" s="184">
        <v>1000</v>
      </c>
      <c r="E190" s="184">
        <v>50</v>
      </c>
      <c r="F190" s="193">
        <f t="shared" si="4"/>
        <v>50</v>
      </c>
      <c r="G190" s="190">
        <v>6109</v>
      </c>
      <c r="H190" s="194" t="s">
        <v>49</v>
      </c>
      <c r="I190" s="191" t="s">
        <v>49</v>
      </c>
      <c r="J190" s="198" t="str">
        <f t="shared" si="5"/>
        <v>ok</v>
      </c>
      <c r="K190" s="195"/>
      <c r="L190" s="197" t="s">
        <v>56</v>
      </c>
    </row>
    <row r="191" spans="1:12" ht="12.75">
      <c r="A191" s="183">
        <v>38904</v>
      </c>
      <c r="B191" s="190">
        <v>2895.9524799999999</v>
      </c>
      <c r="C191" s="190">
        <v>7058.8017679287759</v>
      </c>
      <c r="D191" s="184">
        <v>1000</v>
      </c>
      <c r="E191" s="184">
        <v>50</v>
      </c>
      <c r="F191" s="193">
        <f t="shared" si="4"/>
        <v>50</v>
      </c>
      <c r="G191" s="190">
        <v>4936</v>
      </c>
      <c r="H191" s="194" t="s">
        <v>49</v>
      </c>
      <c r="I191" s="191" t="s">
        <v>49</v>
      </c>
      <c r="J191" s="198" t="str">
        <f t="shared" si="5"/>
        <v>ok</v>
      </c>
      <c r="L191" s="197" t="s">
        <v>56</v>
      </c>
    </row>
    <row r="192" spans="1:12" ht="12.75">
      <c r="A192" s="183">
        <v>38905</v>
      </c>
      <c r="B192" s="190">
        <v>2964.0154299999999</v>
      </c>
      <c r="C192" s="190">
        <v>7044.7239660555979</v>
      </c>
      <c r="D192" s="184">
        <v>1000</v>
      </c>
      <c r="E192" s="184">
        <v>50</v>
      </c>
      <c r="F192" s="193">
        <f t="shared" si="4"/>
        <v>50</v>
      </c>
      <c r="G192" s="190">
        <v>4461</v>
      </c>
      <c r="H192" s="194" t="s">
        <v>49</v>
      </c>
      <c r="I192" s="191" t="s">
        <v>49</v>
      </c>
      <c r="J192" s="198" t="str">
        <f t="shared" si="5"/>
        <v>ok</v>
      </c>
      <c r="L192" s="197" t="s">
        <v>56</v>
      </c>
    </row>
    <row r="193" spans="1:12" ht="12.75">
      <c r="A193" s="183">
        <v>38906</v>
      </c>
      <c r="B193" s="190">
        <v>2996.2823100000001</v>
      </c>
      <c r="C193" s="190">
        <v>7038.5777457227323</v>
      </c>
      <c r="D193" s="184">
        <v>1000</v>
      </c>
      <c r="E193" s="184">
        <v>50</v>
      </c>
      <c r="F193" s="193">
        <f t="shared" si="4"/>
        <v>50</v>
      </c>
      <c r="G193" s="190">
        <v>4461</v>
      </c>
      <c r="H193" s="194" t="s">
        <v>49</v>
      </c>
      <c r="I193" s="191" t="s">
        <v>49</v>
      </c>
      <c r="J193" s="198" t="str">
        <f t="shared" si="5"/>
        <v>ok</v>
      </c>
      <c r="L193" s="197" t="s">
        <v>56</v>
      </c>
    </row>
    <row r="194" spans="1:12" ht="12.75">
      <c r="A194" s="183">
        <v>38907</v>
      </c>
      <c r="B194" s="190">
        <v>2994.7698</v>
      </c>
      <c r="C194" s="190">
        <v>7038.0578126293167</v>
      </c>
      <c r="D194" s="184">
        <v>1000</v>
      </c>
      <c r="E194" s="184">
        <v>50</v>
      </c>
      <c r="F194" s="193">
        <f t="shared" si="4"/>
        <v>50</v>
      </c>
      <c r="G194" s="190">
        <v>4461</v>
      </c>
      <c r="H194" s="194" t="s">
        <v>49</v>
      </c>
      <c r="I194" s="191" t="s">
        <v>49</v>
      </c>
      <c r="J194" s="198" t="str">
        <f t="shared" si="5"/>
        <v>ok</v>
      </c>
      <c r="K194" s="203"/>
      <c r="L194" s="197" t="s">
        <v>56</v>
      </c>
    </row>
    <row r="195" spans="1:12" ht="12.75">
      <c r="A195" s="183">
        <v>38908</v>
      </c>
      <c r="B195" s="190">
        <v>3023.0033200000003</v>
      </c>
      <c r="C195" s="190">
        <v>7609.9701699999996</v>
      </c>
      <c r="D195" s="184">
        <v>1000</v>
      </c>
      <c r="E195" s="184">
        <v>50</v>
      </c>
      <c r="F195" s="193">
        <f t="shared" si="4"/>
        <v>50</v>
      </c>
      <c r="G195" s="190">
        <v>4461</v>
      </c>
      <c r="H195" s="194" t="s">
        <v>49</v>
      </c>
      <c r="I195" s="191" t="s">
        <v>49</v>
      </c>
      <c r="J195" s="198" t="str">
        <f t="shared" si="5"/>
        <v>ok</v>
      </c>
      <c r="K195" s="203"/>
      <c r="L195" s="197" t="s">
        <v>56</v>
      </c>
    </row>
    <row r="196" spans="1:12" s="195" customFormat="1" ht="12.75">
      <c r="A196" s="192">
        <v>38909</v>
      </c>
      <c r="B196" s="190">
        <v>3035.1034</v>
      </c>
      <c r="C196" s="190">
        <v>8566</v>
      </c>
      <c r="D196" s="184">
        <v>1000</v>
      </c>
      <c r="E196" s="184">
        <v>50</v>
      </c>
      <c r="F196" s="193">
        <f t="shared" si="4"/>
        <v>50</v>
      </c>
      <c r="G196" s="190">
        <v>4444</v>
      </c>
      <c r="H196" s="194" t="s">
        <v>49</v>
      </c>
      <c r="I196" s="191" t="s">
        <v>49</v>
      </c>
      <c r="J196" s="198" t="str">
        <f t="shared" si="5"/>
        <v>ok</v>
      </c>
      <c r="L196" s="197" t="s">
        <v>56</v>
      </c>
    </row>
    <row r="197" spans="1:12" s="195" customFormat="1" ht="12.75">
      <c r="A197" s="192">
        <v>38910</v>
      </c>
      <c r="B197" s="190">
        <v>3030.5658699999999</v>
      </c>
      <c r="C197" s="190">
        <v>8555</v>
      </c>
      <c r="D197" s="184">
        <v>1000</v>
      </c>
      <c r="E197" s="184">
        <v>50</v>
      </c>
      <c r="F197" s="193">
        <f t="shared" ref="F197:F260" si="6">IF(D197+E197&gt;C197,C197-D197,E197)</f>
        <v>50</v>
      </c>
      <c r="G197" s="190">
        <v>4744</v>
      </c>
      <c r="H197" s="194" t="s">
        <v>49</v>
      </c>
      <c r="I197" s="191" t="s">
        <v>49</v>
      </c>
      <c r="J197" s="198" t="str">
        <f t="shared" si="5"/>
        <v>ok</v>
      </c>
      <c r="L197" s="197" t="s">
        <v>56</v>
      </c>
    </row>
    <row r="198" spans="1:12" ht="12.75">
      <c r="A198" s="183">
        <v>38911</v>
      </c>
      <c r="B198" s="190">
        <v>3015.4407700000002</v>
      </c>
      <c r="C198" s="190">
        <v>8548</v>
      </c>
      <c r="D198" s="184">
        <v>1000</v>
      </c>
      <c r="E198" s="184">
        <v>50</v>
      </c>
      <c r="F198" s="193">
        <f t="shared" si="6"/>
        <v>50</v>
      </c>
      <c r="G198" s="190">
        <v>5578</v>
      </c>
      <c r="H198" s="194" t="s">
        <v>49</v>
      </c>
      <c r="I198" s="191" t="s">
        <v>49</v>
      </c>
      <c r="J198" s="198" t="str">
        <f t="shared" ref="J198:J261" si="7">IF(D198+F198&gt;C198,"adjust","ok")</f>
        <v>ok</v>
      </c>
      <c r="L198" s="197" t="s">
        <v>56</v>
      </c>
    </row>
    <row r="199" spans="1:12" ht="12.75">
      <c r="A199" s="183">
        <v>38912</v>
      </c>
      <c r="B199" s="190">
        <v>2992.7531199999999</v>
      </c>
      <c r="C199" s="190">
        <v>8549</v>
      </c>
      <c r="D199" s="184">
        <v>1000</v>
      </c>
      <c r="E199" s="184">
        <v>50</v>
      </c>
      <c r="F199" s="193">
        <f t="shared" si="6"/>
        <v>50</v>
      </c>
      <c r="G199" s="190">
        <v>6395</v>
      </c>
      <c r="H199" s="194" t="s">
        <v>49</v>
      </c>
      <c r="I199" s="191" t="s">
        <v>49</v>
      </c>
      <c r="J199" s="198" t="str">
        <f t="shared" si="7"/>
        <v>ok</v>
      </c>
      <c r="L199" s="197" t="s">
        <v>56</v>
      </c>
    </row>
    <row r="200" spans="1:12" ht="12.75">
      <c r="A200" s="183">
        <v>38913</v>
      </c>
      <c r="B200" s="190">
        <v>2982.6697199999999</v>
      </c>
      <c r="C200" s="190">
        <v>8532</v>
      </c>
      <c r="D200" s="184">
        <v>1000</v>
      </c>
      <c r="E200" s="184">
        <v>50</v>
      </c>
      <c r="F200" s="193">
        <f t="shared" si="6"/>
        <v>50</v>
      </c>
      <c r="G200" s="190">
        <v>6421</v>
      </c>
      <c r="H200" s="194" t="s">
        <v>49</v>
      </c>
      <c r="I200" s="191" t="s">
        <v>49</v>
      </c>
      <c r="J200" s="198" t="str">
        <f t="shared" si="7"/>
        <v>ok</v>
      </c>
      <c r="L200" s="197" t="s">
        <v>56</v>
      </c>
    </row>
    <row r="201" spans="1:12" ht="12.75">
      <c r="A201" s="183">
        <v>38914</v>
      </c>
      <c r="B201" s="190">
        <v>2959.4778999999999</v>
      </c>
      <c r="C201" s="190">
        <v>8524</v>
      </c>
      <c r="D201" s="184">
        <v>1000</v>
      </c>
      <c r="E201" s="184">
        <v>50</v>
      </c>
      <c r="F201" s="193">
        <f t="shared" si="6"/>
        <v>50</v>
      </c>
      <c r="G201" s="190">
        <v>6428</v>
      </c>
      <c r="H201" s="194" t="s">
        <v>49</v>
      </c>
      <c r="I201" s="191" t="s">
        <v>49</v>
      </c>
      <c r="J201" s="198" t="str">
        <f t="shared" si="7"/>
        <v>ok</v>
      </c>
      <c r="L201" s="197" t="s">
        <v>56</v>
      </c>
    </row>
    <row r="202" spans="1:12" ht="12.75">
      <c r="A202" s="183">
        <v>38915</v>
      </c>
      <c r="B202" s="190">
        <v>2940.8236099999999</v>
      </c>
      <c r="C202" s="190">
        <v>8530.2007250000006</v>
      </c>
      <c r="D202" s="184">
        <v>1000</v>
      </c>
      <c r="E202" s="184">
        <v>50</v>
      </c>
      <c r="F202" s="193">
        <f t="shared" si="6"/>
        <v>50</v>
      </c>
      <c r="G202" s="190">
        <v>6417</v>
      </c>
      <c r="H202" s="194" t="s">
        <v>49</v>
      </c>
      <c r="I202" s="191" t="s">
        <v>49</v>
      </c>
      <c r="J202" s="198" t="str">
        <f t="shared" si="7"/>
        <v>ok</v>
      </c>
      <c r="L202" s="197" t="s">
        <v>56</v>
      </c>
    </row>
    <row r="203" spans="1:12" ht="12.75">
      <c r="A203" s="183">
        <v>38916</v>
      </c>
      <c r="B203" s="190">
        <v>2929.2276999999999</v>
      </c>
      <c r="C203" s="190">
        <v>8532.088303999999</v>
      </c>
      <c r="D203" s="184">
        <v>1000</v>
      </c>
      <c r="E203" s="184">
        <v>50</v>
      </c>
      <c r="F203" s="193">
        <f t="shared" si="6"/>
        <v>50</v>
      </c>
      <c r="G203" s="190">
        <v>5590</v>
      </c>
      <c r="H203" s="194" t="s">
        <v>49</v>
      </c>
      <c r="I203" s="191" t="s">
        <v>49</v>
      </c>
      <c r="J203" s="198" t="str">
        <f t="shared" si="7"/>
        <v>ok</v>
      </c>
      <c r="L203" s="197" t="s">
        <v>56</v>
      </c>
    </row>
    <row r="204" spans="1:12" ht="12.75">
      <c r="A204" s="183">
        <v>38917</v>
      </c>
      <c r="B204" s="190">
        <v>2894.9441400000001</v>
      </c>
      <c r="C204" s="190">
        <v>8527.5704499999993</v>
      </c>
      <c r="D204" s="184">
        <v>1000</v>
      </c>
      <c r="E204" s="184">
        <v>50</v>
      </c>
      <c r="F204" s="193">
        <f t="shared" si="6"/>
        <v>50</v>
      </c>
      <c r="G204" s="190">
        <v>6215</v>
      </c>
      <c r="H204" s="194" t="s">
        <v>49</v>
      </c>
      <c r="I204" s="191" t="s">
        <v>49</v>
      </c>
      <c r="J204" s="198" t="str">
        <f t="shared" si="7"/>
        <v>ok</v>
      </c>
      <c r="L204" s="197" t="s">
        <v>56</v>
      </c>
    </row>
    <row r="205" spans="1:12" ht="12.75">
      <c r="A205" s="183">
        <v>38918</v>
      </c>
      <c r="B205" s="190">
        <v>2889.3982700000001</v>
      </c>
      <c r="C205" s="190">
        <v>8526.7709500000001</v>
      </c>
      <c r="D205" s="184">
        <v>1000</v>
      </c>
      <c r="E205" s="184">
        <v>50</v>
      </c>
      <c r="F205" s="193">
        <f t="shared" si="6"/>
        <v>50</v>
      </c>
      <c r="G205" s="190">
        <v>6719</v>
      </c>
      <c r="H205" s="194" t="s">
        <v>49</v>
      </c>
      <c r="I205" s="191" t="s">
        <v>49</v>
      </c>
      <c r="J205" s="198" t="str">
        <f t="shared" si="7"/>
        <v>ok</v>
      </c>
      <c r="L205" s="197" t="s">
        <v>56</v>
      </c>
    </row>
    <row r="206" spans="1:12" ht="12.75">
      <c r="A206" s="183">
        <v>38919</v>
      </c>
      <c r="B206" s="190">
        <v>2882.8440599999999</v>
      </c>
      <c r="C206" s="190">
        <v>8523.9704139999994</v>
      </c>
      <c r="D206" s="184">
        <v>1000</v>
      </c>
      <c r="E206" s="184">
        <v>50</v>
      </c>
      <c r="F206" s="193">
        <f t="shared" si="6"/>
        <v>50</v>
      </c>
      <c r="G206" s="190">
        <v>6798</v>
      </c>
      <c r="H206" s="194" t="s">
        <v>49</v>
      </c>
      <c r="I206" s="191" t="s">
        <v>49</v>
      </c>
      <c r="J206" s="198" t="str">
        <f t="shared" si="7"/>
        <v>ok</v>
      </c>
      <c r="L206" s="197" t="s">
        <v>56</v>
      </c>
    </row>
    <row r="207" spans="1:12" ht="12.75">
      <c r="A207" s="183">
        <v>38920</v>
      </c>
      <c r="B207" s="190">
        <v>2873.7690000000002</v>
      </c>
      <c r="C207" s="190">
        <v>8567.4433600000011</v>
      </c>
      <c r="D207" s="184">
        <v>1000</v>
      </c>
      <c r="E207" s="184">
        <v>50</v>
      </c>
      <c r="F207" s="193">
        <f t="shared" si="6"/>
        <v>50</v>
      </c>
      <c r="G207" s="190">
        <v>7043</v>
      </c>
      <c r="H207" s="194" t="s">
        <v>49</v>
      </c>
      <c r="I207" s="191" t="s">
        <v>49</v>
      </c>
      <c r="J207" s="198" t="str">
        <f t="shared" si="7"/>
        <v>ok</v>
      </c>
      <c r="L207" s="197" t="s">
        <v>56</v>
      </c>
    </row>
    <row r="208" spans="1:12" ht="12.75">
      <c r="A208" s="183">
        <v>38921</v>
      </c>
      <c r="B208" s="190">
        <v>2870.7439800000002</v>
      </c>
      <c r="C208" s="190">
        <v>8540</v>
      </c>
      <c r="D208" s="184">
        <v>1000</v>
      </c>
      <c r="E208" s="184">
        <v>50</v>
      </c>
      <c r="F208" s="193">
        <f t="shared" si="6"/>
        <v>50</v>
      </c>
      <c r="G208" s="190">
        <v>5920</v>
      </c>
      <c r="H208" s="194" t="s">
        <v>49</v>
      </c>
      <c r="I208" s="191" t="s">
        <v>49</v>
      </c>
      <c r="J208" s="198" t="str">
        <f t="shared" si="7"/>
        <v>ok</v>
      </c>
      <c r="L208" s="197" t="s">
        <v>56</v>
      </c>
    </row>
    <row r="209" spans="1:12" ht="12.75">
      <c r="A209" s="183">
        <v>38922</v>
      </c>
      <c r="B209" s="190">
        <v>2856.1230500000001</v>
      </c>
      <c r="C209" s="190">
        <v>8546.685928133651</v>
      </c>
      <c r="D209" s="184">
        <v>1000</v>
      </c>
      <c r="E209" s="184">
        <v>50</v>
      </c>
      <c r="F209" s="193">
        <f t="shared" si="6"/>
        <v>50</v>
      </c>
      <c r="G209" s="190">
        <v>6125</v>
      </c>
      <c r="H209" s="194" t="s">
        <v>49</v>
      </c>
      <c r="I209" s="191" t="s">
        <v>49</v>
      </c>
      <c r="J209" s="198" t="str">
        <f t="shared" si="7"/>
        <v>ok</v>
      </c>
      <c r="L209" s="197" t="s">
        <v>56</v>
      </c>
    </row>
    <row r="210" spans="1:12" s="195" customFormat="1" ht="12.75">
      <c r="A210" s="192">
        <v>38923</v>
      </c>
      <c r="B210" s="190">
        <v>2843.5187999999998</v>
      </c>
      <c r="C210" s="190">
        <v>8555.589255351324</v>
      </c>
      <c r="D210" s="184">
        <v>1000</v>
      </c>
      <c r="E210" s="184">
        <v>50</v>
      </c>
      <c r="F210" s="193">
        <f t="shared" si="6"/>
        <v>50</v>
      </c>
      <c r="G210" s="190">
        <v>6032</v>
      </c>
      <c r="H210" s="194" t="s">
        <v>49</v>
      </c>
      <c r="I210" s="191" t="s">
        <v>49</v>
      </c>
      <c r="J210" s="198" t="str">
        <f t="shared" si="7"/>
        <v>ok</v>
      </c>
      <c r="L210" s="197" t="s">
        <v>56</v>
      </c>
    </row>
    <row r="211" spans="1:12" s="195" customFormat="1" ht="12.75">
      <c r="A211" s="192">
        <v>38924</v>
      </c>
      <c r="B211" s="190">
        <v>2868.2231299999999</v>
      </c>
      <c r="C211" s="190">
        <v>8528.7106277057046</v>
      </c>
      <c r="D211" s="184">
        <v>1000</v>
      </c>
      <c r="E211" s="184">
        <v>50</v>
      </c>
      <c r="F211" s="193">
        <f t="shared" si="6"/>
        <v>50</v>
      </c>
      <c r="G211" s="190">
        <v>5999</v>
      </c>
      <c r="H211" s="194" t="s">
        <v>49</v>
      </c>
      <c r="I211" s="191" t="s">
        <v>49</v>
      </c>
      <c r="J211" s="198" t="str">
        <f t="shared" si="7"/>
        <v>ok</v>
      </c>
      <c r="L211" s="197" t="s">
        <v>56</v>
      </c>
    </row>
    <row r="212" spans="1:12" s="195" customFormat="1" ht="12.75">
      <c r="A212" s="192">
        <v>38925</v>
      </c>
      <c r="B212" s="190">
        <v>2881.3315499999999</v>
      </c>
      <c r="C212" s="190">
        <v>8528.9025063542522</v>
      </c>
      <c r="D212" s="184">
        <v>1000</v>
      </c>
      <c r="E212" s="184">
        <v>50</v>
      </c>
      <c r="F212" s="193">
        <f t="shared" si="6"/>
        <v>50</v>
      </c>
      <c r="G212" s="190">
        <v>4715</v>
      </c>
      <c r="H212" s="194" t="s">
        <v>49</v>
      </c>
      <c r="I212" s="191" t="s">
        <v>49</v>
      </c>
      <c r="J212" s="198" t="str">
        <f t="shared" si="7"/>
        <v>ok</v>
      </c>
      <c r="L212" s="197" t="s">
        <v>56</v>
      </c>
    </row>
    <row r="213" spans="1:12" s="195" customFormat="1" ht="12.75">
      <c r="A213" s="192">
        <v>38926</v>
      </c>
      <c r="B213" s="190">
        <v>2888.8941</v>
      </c>
      <c r="C213" s="190">
        <v>8545.7685612263813</v>
      </c>
      <c r="D213" s="184">
        <v>1000</v>
      </c>
      <c r="E213" s="184">
        <v>50</v>
      </c>
      <c r="F213" s="193">
        <f t="shared" si="6"/>
        <v>50</v>
      </c>
      <c r="G213" s="190">
        <v>4715</v>
      </c>
      <c r="H213" s="194" t="s">
        <v>49</v>
      </c>
      <c r="I213" s="191" t="s">
        <v>49</v>
      </c>
      <c r="J213" s="198" t="str">
        <f t="shared" si="7"/>
        <v>ok</v>
      </c>
      <c r="L213" s="197" t="s">
        <v>56</v>
      </c>
    </row>
    <row r="214" spans="1:12" s="195" customFormat="1" ht="12.75">
      <c r="A214" s="192">
        <v>38927</v>
      </c>
      <c r="B214" s="190">
        <v>2888.8941</v>
      </c>
      <c r="C214" s="190">
        <v>8471.4475947522769</v>
      </c>
      <c r="D214" s="184">
        <v>1000</v>
      </c>
      <c r="E214" s="184">
        <v>50</v>
      </c>
      <c r="F214" s="193">
        <f t="shared" si="6"/>
        <v>50</v>
      </c>
      <c r="G214" s="190">
        <v>4856</v>
      </c>
      <c r="H214" s="194" t="s">
        <v>49</v>
      </c>
      <c r="I214" s="191" t="s">
        <v>49</v>
      </c>
      <c r="J214" s="198" t="str">
        <f t="shared" si="7"/>
        <v>ok</v>
      </c>
      <c r="L214" s="197" t="s">
        <v>56</v>
      </c>
    </row>
    <row r="215" spans="1:12" s="195" customFormat="1" ht="12.75">
      <c r="A215" s="192">
        <v>38928</v>
      </c>
      <c r="B215" s="190">
        <v>2888.8941</v>
      </c>
      <c r="C215" s="190">
        <v>8461.4880836578777</v>
      </c>
      <c r="D215" s="184">
        <v>1000</v>
      </c>
      <c r="E215" s="184">
        <v>50</v>
      </c>
      <c r="F215" s="193">
        <f t="shared" si="6"/>
        <v>50</v>
      </c>
      <c r="G215" s="190">
        <v>4903</v>
      </c>
      <c r="H215" s="194" t="s">
        <v>49</v>
      </c>
      <c r="I215" s="191" t="s">
        <v>49</v>
      </c>
      <c r="J215" s="198" t="str">
        <f t="shared" si="7"/>
        <v>ok</v>
      </c>
      <c r="L215" s="197" t="s">
        <v>56</v>
      </c>
    </row>
    <row r="216" spans="1:12" s="195" customFormat="1" ht="12.75">
      <c r="A216" s="192">
        <v>38929</v>
      </c>
      <c r="B216" s="190">
        <v>2857.13139</v>
      </c>
      <c r="C216" s="190">
        <v>8502</v>
      </c>
      <c r="D216" s="184">
        <v>1000</v>
      </c>
      <c r="E216" s="184">
        <v>50</v>
      </c>
      <c r="F216" s="193">
        <f t="shared" si="6"/>
        <v>50</v>
      </c>
      <c r="G216" s="190">
        <v>4997</v>
      </c>
      <c r="H216" s="194" t="s">
        <v>49</v>
      </c>
      <c r="I216" s="191" t="s">
        <v>49</v>
      </c>
      <c r="J216" s="198" t="str">
        <f t="shared" si="7"/>
        <v>ok</v>
      </c>
      <c r="L216" s="197" t="s">
        <v>56</v>
      </c>
    </row>
    <row r="217" spans="1:12" s="195" customFormat="1" ht="12.75">
      <c r="A217" s="192">
        <v>38930</v>
      </c>
      <c r="B217" s="190">
        <v>2810.74775</v>
      </c>
      <c r="C217" s="190">
        <v>8496</v>
      </c>
      <c r="D217" s="184">
        <v>1000</v>
      </c>
      <c r="E217" s="184">
        <v>50</v>
      </c>
      <c r="F217" s="193">
        <f t="shared" si="6"/>
        <v>50</v>
      </c>
      <c r="G217" s="190">
        <v>5399</v>
      </c>
      <c r="H217" s="194" t="s">
        <v>49</v>
      </c>
      <c r="I217" s="191" t="s">
        <v>49</v>
      </c>
      <c r="J217" s="198" t="str">
        <f t="shared" si="7"/>
        <v>ok</v>
      </c>
      <c r="L217" s="197" t="s">
        <v>56</v>
      </c>
    </row>
    <row r="218" spans="1:12" s="195" customFormat="1" ht="12.75">
      <c r="A218" s="192">
        <v>38931</v>
      </c>
      <c r="B218" s="190">
        <v>2782.0100600000001</v>
      </c>
      <c r="C218" s="190">
        <v>8516</v>
      </c>
      <c r="D218" s="184">
        <v>1000</v>
      </c>
      <c r="E218" s="184">
        <v>50</v>
      </c>
      <c r="F218" s="193">
        <f t="shared" si="6"/>
        <v>50</v>
      </c>
      <c r="G218" s="190">
        <v>5663</v>
      </c>
      <c r="H218" s="194" t="s">
        <v>49</v>
      </c>
      <c r="I218" s="191" t="s">
        <v>49</v>
      </c>
      <c r="J218" s="198" t="str">
        <f t="shared" si="7"/>
        <v>ok</v>
      </c>
      <c r="L218" s="197" t="s">
        <v>56</v>
      </c>
    </row>
    <row r="219" spans="1:12" s="195" customFormat="1" ht="12.75">
      <c r="A219" s="192">
        <v>38932</v>
      </c>
      <c r="B219" s="190">
        <v>2760.8349200000002</v>
      </c>
      <c r="C219" s="190">
        <v>8591</v>
      </c>
      <c r="D219" s="184">
        <v>1000</v>
      </c>
      <c r="E219" s="184">
        <v>50</v>
      </c>
      <c r="F219" s="193">
        <f t="shared" si="6"/>
        <v>50</v>
      </c>
      <c r="G219" s="190">
        <v>7097</v>
      </c>
      <c r="H219" s="194" t="s">
        <v>49</v>
      </c>
      <c r="I219" s="191" t="s">
        <v>49</v>
      </c>
      <c r="J219" s="198" t="str">
        <f t="shared" si="7"/>
        <v>ok</v>
      </c>
      <c r="L219" s="197" t="s">
        <v>56</v>
      </c>
    </row>
    <row r="220" spans="1:12" s="195" customFormat="1" ht="12.75">
      <c r="A220" s="192">
        <v>38933</v>
      </c>
      <c r="B220" s="190">
        <v>2732.0972299999999</v>
      </c>
      <c r="C220" s="190">
        <v>8485</v>
      </c>
      <c r="D220" s="184">
        <v>1000</v>
      </c>
      <c r="E220" s="184">
        <v>50</v>
      </c>
      <c r="F220" s="193">
        <f t="shared" si="6"/>
        <v>50</v>
      </c>
      <c r="G220" s="190">
        <v>7191</v>
      </c>
      <c r="H220" s="194" t="s">
        <v>49</v>
      </c>
      <c r="I220" s="191" t="s">
        <v>49</v>
      </c>
      <c r="J220" s="198" t="str">
        <f t="shared" si="7"/>
        <v>ok</v>
      </c>
      <c r="L220" s="197" t="s">
        <v>56</v>
      </c>
    </row>
    <row r="221" spans="1:12" s="195" customFormat="1" ht="12.75">
      <c r="A221" s="192">
        <v>38934</v>
      </c>
      <c r="B221" s="190">
        <v>2729.0722099999998</v>
      </c>
      <c r="C221" s="190">
        <v>8487</v>
      </c>
      <c r="D221" s="184">
        <v>1000</v>
      </c>
      <c r="E221" s="184">
        <v>50</v>
      </c>
      <c r="F221" s="193">
        <f t="shared" si="6"/>
        <v>50</v>
      </c>
      <c r="G221" s="190">
        <v>7191</v>
      </c>
      <c r="H221" s="194" t="s">
        <v>49</v>
      </c>
      <c r="I221" s="191" t="s">
        <v>49</v>
      </c>
      <c r="J221" s="198" t="str">
        <f t="shared" si="7"/>
        <v>ok</v>
      </c>
      <c r="L221" s="197" t="s">
        <v>56</v>
      </c>
    </row>
    <row r="222" spans="1:12" s="195" customFormat="1" ht="12.75">
      <c r="A222" s="192">
        <v>38935</v>
      </c>
      <c r="B222" s="190">
        <v>2732.6014</v>
      </c>
      <c r="C222" s="190">
        <v>8120</v>
      </c>
      <c r="D222" s="184">
        <v>1000</v>
      </c>
      <c r="E222" s="184">
        <v>50</v>
      </c>
      <c r="F222" s="193">
        <f t="shared" si="6"/>
        <v>50</v>
      </c>
      <c r="G222" s="190">
        <v>7122</v>
      </c>
      <c r="H222" s="194" t="s">
        <v>49</v>
      </c>
      <c r="I222" s="191" t="s">
        <v>49</v>
      </c>
      <c r="J222" s="198" t="str">
        <f t="shared" si="7"/>
        <v>ok</v>
      </c>
      <c r="L222" s="197" t="s">
        <v>56</v>
      </c>
    </row>
    <row r="223" spans="1:12" s="195" customFormat="1" ht="12.75">
      <c r="A223" s="192">
        <v>38936</v>
      </c>
      <c r="B223" s="190">
        <v>2733.1055700000002</v>
      </c>
      <c r="C223" s="190">
        <v>7179.5253870000006</v>
      </c>
      <c r="D223" s="184">
        <v>1000</v>
      </c>
      <c r="E223" s="184">
        <v>50</v>
      </c>
      <c r="F223" s="193">
        <f t="shared" si="6"/>
        <v>50</v>
      </c>
      <c r="G223" s="190">
        <v>7309</v>
      </c>
      <c r="H223" s="194" t="s">
        <v>49</v>
      </c>
      <c r="I223" s="191" t="s">
        <v>49</v>
      </c>
      <c r="J223" s="198" t="str">
        <f t="shared" si="7"/>
        <v>ok</v>
      </c>
      <c r="L223" s="197" t="s">
        <v>56</v>
      </c>
    </row>
    <row r="224" spans="1:12" s="195" customFormat="1" ht="12.75">
      <c r="A224" s="192">
        <v>38937</v>
      </c>
      <c r="B224" s="190">
        <v>2702.3512000000001</v>
      </c>
      <c r="C224" s="190">
        <v>6283.8647890000002</v>
      </c>
      <c r="D224" s="184">
        <v>1000</v>
      </c>
      <c r="E224" s="184">
        <v>50</v>
      </c>
      <c r="F224" s="193">
        <f t="shared" si="6"/>
        <v>50</v>
      </c>
      <c r="G224" s="190">
        <v>6500</v>
      </c>
      <c r="H224" s="194" t="s">
        <v>49</v>
      </c>
      <c r="I224" s="191" t="s">
        <v>49</v>
      </c>
      <c r="J224" s="198" t="str">
        <f t="shared" si="7"/>
        <v>ok</v>
      </c>
      <c r="L224" s="197" t="s">
        <v>56</v>
      </c>
    </row>
    <row r="225" spans="1:12" s="195" customFormat="1" ht="12.75">
      <c r="A225" s="192">
        <v>38938</v>
      </c>
      <c r="B225" s="190">
        <v>2672.6051699999998</v>
      </c>
      <c r="C225" s="190">
        <v>6040.4385060000004</v>
      </c>
      <c r="D225" s="184">
        <v>1000</v>
      </c>
      <c r="E225" s="184">
        <v>50</v>
      </c>
      <c r="F225" s="193">
        <f t="shared" si="6"/>
        <v>50</v>
      </c>
      <c r="G225" s="190">
        <v>6580</v>
      </c>
      <c r="H225" s="194" t="s">
        <v>49</v>
      </c>
      <c r="I225" s="191" t="s">
        <v>49</v>
      </c>
      <c r="J225" s="198" t="str">
        <f t="shared" si="7"/>
        <v>ok</v>
      </c>
      <c r="L225" s="197" t="s">
        <v>56</v>
      </c>
    </row>
    <row r="226" spans="1:12" s="195" customFormat="1" ht="12.75">
      <c r="A226" s="192">
        <v>38939</v>
      </c>
      <c r="B226" s="190">
        <v>2664.0342799999999</v>
      </c>
      <c r="C226" s="190">
        <v>5834.6174520000004</v>
      </c>
      <c r="D226" s="184">
        <v>1000</v>
      </c>
      <c r="E226" s="184">
        <v>50</v>
      </c>
      <c r="F226" s="193">
        <f t="shared" si="6"/>
        <v>50</v>
      </c>
      <c r="G226" s="190">
        <v>6453</v>
      </c>
      <c r="H226" s="194" t="s">
        <v>49</v>
      </c>
      <c r="I226" s="191" t="s">
        <v>49</v>
      </c>
      <c r="J226" s="198" t="str">
        <f t="shared" si="7"/>
        <v>ok</v>
      </c>
      <c r="L226" s="197" t="s">
        <v>56</v>
      </c>
    </row>
    <row r="227" spans="1:12" s="195" customFormat="1" ht="12.75">
      <c r="A227" s="192">
        <v>38940</v>
      </c>
      <c r="B227" s="190">
        <v>2656.9758999999999</v>
      </c>
      <c r="C227" s="190">
        <v>5510.9302890000008</v>
      </c>
      <c r="D227" s="184">
        <v>1000</v>
      </c>
      <c r="E227" s="184">
        <v>50</v>
      </c>
      <c r="F227" s="193">
        <f t="shared" si="6"/>
        <v>50</v>
      </c>
      <c r="G227" s="190">
        <v>6256</v>
      </c>
      <c r="H227" s="194" t="s">
        <v>49</v>
      </c>
      <c r="I227" s="191" t="s">
        <v>49</v>
      </c>
      <c r="J227" s="198" t="str">
        <f t="shared" si="7"/>
        <v>ok</v>
      </c>
      <c r="L227" s="197" t="s">
        <v>56</v>
      </c>
    </row>
    <row r="228" spans="1:12" s="195" customFormat="1" ht="12.75">
      <c r="A228" s="192">
        <v>38941</v>
      </c>
      <c r="B228" s="190">
        <v>2588.4087800000002</v>
      </c>
      <c r="C228" s="190">
        <v>5517.2292149999994</v>
      </c>
      <c r="D228" s="184">
        <v>1000</v>
      </c>
      <c r="E228" s="184">
        <v>50</v>
      </c>
      <c r="F228" s="193">
        <f t="shared" si="6"/>
        <v>50</v>
      </c>
      <c r="G228" s="190">
        <v>6432</v>
      </c>
      <c r="H228" s="194" t="s">
        <v>49</v>
      </c>
      <c r="I228" s="191" t="s">
        <v>49</v>
      </c>
      <c r="J228" s="198" t="str">
        <f t="shared" si="7"/>
        <v>ok</v>
      </c>
      <c r="L228" s="197" t="s">
        <v>56</v>
      </c>
    </row>
    <row r="229" spans="1:12" s="195" customFormat="1" ht="12.75">
      <c r="A229" s="192">
        <v>38942</v>
      </c>
      <c r="B229" s="190">
        <v>2629.2465499999998</v>
      </c>
      <c r="C229" s="190">
        <v>5530.9999259999995</v>
      </c>
      <c r="D229" s="184">
        <v>1000</v>
      </c>
      <c r="E229" s="184">
        <v>50</v>
      </c>
      <c r="F229" s="193">
        <f t="shared" si="6"/>
        <v>50</v>
      </c>
      <c r="G229" s="190">
        <v>6334</v>
      </c>
      <c r="H229" s="194" t="s">
        <v>49</v>
      </c>
      <c r="I229" s="191" t="s">
        <v>49</v>
      </c>
      <c r="J229" s="198" t="str">
        <f t="shared" si="7"/>
        <v>ok</v>
      </c>
      <c r="L229" s="197" t="s">
        <v>56</v>
      </c>
    </row>
    <row r="230" spans="1:12" s="195" customFormat="1" ht="12.75">
      <c r="A230" s="192">
        <v>38943</v>
      </c>
      <c r="B230" s="190">
        <v>2615.12979</v>
      </c>
      <c r="C230" s="190">
        <v>5536.7407438313439</v>
      </c>
      <c r="D230" s="184">
        <v>1000</v>
      </c>
      <c r="E230" s="184">
        <v>50</v>
      </c>
      <c r="F230" s="193">
        <f t="shared" si="6"/>
        <v>50</v>
      </c>
      <c r="G230" s="190">
        <v>7072</v>
      </c>
      <c r="H230" s="194" t="s">
        <v>49</v>
      </c>
      <c r="I230" s="191" t="s">
        <v>49</v>
      </c>
      <c r="J230" s="198" t="str">
        <f t="shared" si="7"/>
        <v>ok</v>
      </c>
      <c r="L230" s="197" t="s">
        <v>56</v>
      </c>
    </row>
    <row r="231" spans="1:12" s="195" customFormat="1" ht="12.75">
      <c r="A231" s="192">
        <v>38944</v>
      </c>
      <c r="B231" s="190">
        <v>2600.5088599999999</v>
      </c>
      <c r="C231" s="190">
        <v>5524.5998890855299</v>
      </c>
      <c r="D231" s="184">
        <v>1000</v>
      </c>
      <c r="E231" s="184">
        <v>50</v>
      </c>
      <c r="F231" s="193">
        <f t="shared" si="6"/>
        <v>50</v>
      </c>
      <c r="G231" s="190">
        <v>6680</v>
      </c>
      <c r="H231" s="194" t="s">
        <v>49</v>
      </c>
      <c r="I231" s="191" t="s">
        <v>49</v>
      </c>
      <c r="J231" s="198" t="str">
        <f t="shared" si="7"/>
        <v>ok</v>
      </c>
      <c r="L231" s="197" t="s">
        <v>56</v>
      </c>
    </row>
    <row r="232" spans="1:12" s="195" customFormat="1" ht="12.75">
      <c r="A232" s="192">
        <v>38945</v>
      </c>
      <c r="B232" s="190">
        <v>2590.4254599999999</v>
      </c>
      <c r="C232" s="190">
        <v>5539.9557649936532</v>
      </c>
      <c r="D232" s="184">
        <v>1000</v>
      </c>
      <c r="E232" s="184">
        <v>50</v>
      </c>
      <c r="F232" s="193">
        <f t="shared" si="6"/>
        <v>50</v>
      </c>
      <c r="G232" s="190">
        <v>6474</v>
      </c>
      <c r="H232" s="194" t="s">
        <v>49</v>
      </c>
      <c r="I232" s="191" t="s">
        <v>49</v>
      </c>
      <c r="J232" s="198" t="str">
        <f t="shared" si="7"/>
        <v>ok</v>
      </c>
      <c r="L232" s="197" t="s">
        <v>56</v>
      </c>
    </row>
    <row r="233" spans="1:12" s="195" customFormat="1" ht="12.75">
      <c r="A233" s="192">
        <v>38946</v>
      </c>
      <c r="B233" s="190">
        <v>2579.8378900000002</v>
      </c>
      <c r="C233" s="190">
        <v>5522.018281276587</v>
      </c>
      <c r="D233" s="184">
        <v>1000</v>
      </c>
      <c r="E233" s="184">
        <v>50</v>
      </c>
      <c r="F233" s="193">
        <f t="shared" si="6"/>
        <v>50</v>
      </c>
      <c r="G233" s="190">
        <v>6201</v>
      </c>
      <c r="H233" s="194" t="s">
        <v>49</v>
      </c>
      <c r="I233" s="191" t="s">
        <v>49</v>
      </c>
      <c r="J233" s="198" t="str">
        <f t="shared" si="7"/>
        <v>ok</v>
      </c>
      <c r="L233" s="197" t="s">
        <v>56</v>
      </c>
    </row>
    <row r="234" spans="1:12" s="195" customFormat="1" ht="12.75">
      <c r="A234" s="192">
        <v>38947</v>
      </c>
      <c r="B234" s="190">
        <v>2574.2920199999999</v>
      </c>
      <c r="C234" s="190">
        <v>5539.4944017284652</v>
      </c>
      <c r="D234" s="184">
        <v>1000</v>
      </c>
      <c r="E234" s="184">
        <v>50</v>
      </c>
      <c r="F234" s="193">
        <f t="shared" si="6"/>
        <v>50</v>
      </c>
      <c r="G234" s="190">
        <v>5970</v>
      </c>
      <c r="H234" s="194" t="s">
        <v>49</v>
      </c>
      <c r="I234" s="191" t="s">
        <v>49</v>
      </c>
      <c r="J234" s="198" t="str">
        <f t="shared" si="7"/>
        <v>ok</v>
      </c>
      <c r="L234" s="197" t="s">
        <v>56</v>
      </c>
    </row>
    <row r="235" spans="1:12" s="195" customFormat="1" ht="12.75">
      <c r="A235" s="192">
        <v>38948</v>
      </c>
      <c r="B235" s="190">
        <v>2574.2920199999999</v>
      </c>
      <c r="C235" s="190">
        <v>5540.7127117416157</v>
      </c>
      <c r="D235" s="184">
        <v>1000</v>
      </c>
      <c r="E235" s="184">
        <v>50</v>
      </c>
      <c r="F235" s="193">
        <f t="shared" si="6"/>
        <v>50</v>
      </c>
      <c r="G235" s="190">
        <v>5669</v>
      </c>
      <c r="H235" s="194" t="s">
        <v>49</v>
      </c>
      <c r="I235" s="191" t="s">
        <v>49</v>
      </c>
      <c r="J235" s="198" t="str">
        <f t="shared" si="7"/>
        <v>ok</v>
      </c>
      <c r="L235" s="197" t="s">
        <v>56</v>
      </c>
    </row>
    <row r="236" spans="1:12" s="195" customFormat="1" ht="12.75">
      <c r="A236" s="192">
        <v>38949</v>
      </c>
      <c r="B236" s="190">
        <v>2517.8249799999999</v>
      </c>
      <c r="C236" s="190">
        <v>5526.3229351274877</v>
      </c>
      <c r="D236" s="184">
        <v>1000</v>
      </c>
      <c r="E236" s="184">
        <v>50</v>
      </c>
      <c r="F236" s="193">
        <f t="shared" si="6"/>
        <v>50</v>
      </c>
      <c r="G236" s="190">
        <v>5453</v>
      </c>
      <c r="H236" s="194" t="s">
        <v>49</v>
      </c>
      <c r="I236" s="191" t="s">
        <v>49</v>
      </c>
      <c r="J236" s="198" t="str">
        <f t="shared" si="7"/>
        <v>ok</v>
      </c>
      <c r="L236" s="197" t="s">
        <v>56</v>
      </c>
    </row>
    <row r="237" spans="1:12" s="195" customFormat="1" ht="12.75">
      <c r="A237" s="192">
        <v>38950</v>
      </c>
      <c r="B237" s="190">
        <v>2551.60437</v>
      </c>
      <c r="C237" s="190">
        <v>5614</v>
      </c>
      <c r="D237" s="184">
        <v>1000</v>
      </c>
      <c r="E237" s="184">
        <v>50</v>
      </c>
      <c r="F237" s="193">
        <f t="shared" si="6"/>
        <v>50</v>
      </c>
      <c r="G237" s="190">
        <v>5484</v>
      </c>
      <c r="H237" s="194" t="s">
        <v>49</v>
      </c>
      <c r="I237" s="191" t="s">
        <v>49</v>
      </c>
      <c r="J237" s="198" t="str">
        <f t="shared" si="7"/>
        <v>ok</v>
      </c>
      <c r="L237" s="197" t="s">
        <v>56</v>
      </c>
    </row>
    <row r="238" spans="1:12" s="195" customFormat="1" ht="12.75">
      <c r="A238" s="192">
        <v>38951</v>
      </c>
      <c r="B238" s="190">
        <v>2531.4375700000001</v>
      </c>
      <c r="C238" s="190">
        <v>4864</v>
      </c>
      <c r="D238" s="184">
        <v>1000</v>
      </c>
      <c r="E238" s="184">
        <v>50</v>
      </c>
      <c r="F238" s="193">
        <f t="shared" si="6"/>
        <v>50</v>
      </c>
      <c r="G238" s="190">
        <v>6450</v>
      </c>
      <c r="H238" s="194" t="s">
        <v>49</v>
      </c>
      <c r="I238" s="191" t="s">
        <v>49</v>
      </c>
      <c r="J238" s="198" t="str">
        <f t="shared" si="7"/>
        <v>ok</v>
      </c>
      <c r="L238" s="197" t="s">
        <v>56</v>
      </c>
    </row>
    <row r="239" spans="1:12" ht="12.75">
      <c r="A239" s="183">
        <v>38952</v>
      </c>
      <c r="B239" s="190">
        <v>2494.1289900000002</v>
      </c>
      <c r="C239" s="190">
        <v>4114</v>
      </c>
      <c r="D239" s="184">
        <v>1000</v>
      </c>
      <c r="E239" s="184">
        <v>50</v>
      </c>
      <c r="F239" s="193">
        <f t="shared" si="6"/>
        <v>50</v>
      </c>
      <c r="G239" s="190">
        <v>6424</v>
      </c>
      <c r="H239" s="194" t="s">
        <v>49</v>
      </c>
      <c r="I239" s="191" t="s">
        <v>49</v>
      </c>
      <c r="J239" s="198" t="str">
        <f t="shared" si="7"/>
        <v>ok</v>
      </c>
      <c r="L239" s="197" t="s">
        <v>56</v>
      </c>
    </row>
    <row r="240" spans="1:12" ht="12.75">
      <c r="A240" s="183">
        <v>38953</v>
      </c>
      <c r="B240" s="190">
        <v>2430.0994000000001</v>
      </c>
      <c r="C240" s="190">
        <v>4117</v>
      </c>
      <c r="D240" s="184">
        <v>1000</v>
      </c>
      <c r="E240" s="184">
        <v>50</v>
      </c>
      <c r="F240" s="193">
        <f t="shared" si="6"/>
        <v>50</v>
      </c>
      <c r="G240" s="190">
        <v>5703</v>
      </c>
      <c r="H240" s="194" t="s">
        <v>49</v>
      </c>
      <c r="I240" s="191" t="s">
        <v>49</v>
      </c>
      <c r="J240" s="198" t="str">
        <f t="shared" si="7"/>
        <v>ok</v>
      </c>
      <c r="L240" s="197" t="s">
        <v>56</v>
      </c>
    </row>
    <row r="241" spans="1:12" ht="12.75">
      <c r="A241" s="183">
        <v>38954</v>
      </c>
      <c r="B241" s="190">
        <v>2394.8074999999999</v>
      </c>
      <c r="C241" s="190">
        <v>4111</v>
      </c>
      <c r="D241" s="184">
        <v>1000</v>
      </c>
      <c r="E241" s="184">
        <v>50</v>
      </c>
      <c r="F241" s="193">
        <f t="shared" si="6"/>
        <v>50</v>
      </c>
      <c r="G241" s="190">
        <v>4590</v>
      </c>
      <c r="H241" s="194" t="s">
        <v>49</v>
      </c>
      <c r="I241" s="191" t="s">
        <v>49</v>
      </c>
      <c r="J241" s="198" t="str">
        <f t="shared" si="7"/>
        <v>ok</v>
      </c>
      <c r="L241" s="197" t="s">
        <v>56</v>
      </c>
    </row>
    <row r="242" spans="1:12" ht="12.75">
      <c r="A242" s="183">
        <v>38955</v>
      </c>
      <c r="B242" s="190">
        <v>2388.7574599999998</v>
      </c>
      <c r="C242" s="190">
        <v>4103</v>
      </c>
      <c r="D242" s="184">
        <v>1000</v>
      </c>
      <c r="E242" s="184">
        <v>50</v>
      </c>
      <c r="F242" s="193">
        <f t="shared" si="6"/>
        <v>50</v>
      </c>
      <c r="G242" s="190">
        <v>3937</v>
      </c>
      <c r="H242" s="194" t="s">
        <v>49</v>
      </c>
      <c r="I242" s="191" t="s">
        <v>49</v>
      </c>
      <c r="J242" s="198" t="str">
        <f t="shared" si="7"/>
        <v>ok</v>
      </c>
      <c r="L242" s="197" t="s">
        <v>56</v>
      </c>
    </row>
    <row r="243" spans="1:12" ht="12.75">
      <c r="A243" s="183">
        <v>38956</v>
      </c>
      <c r="B243" s="190">
        <v>2374.6406999999999</v>
      </c>
      <c r="C243" s="190">
        <v>4110</v>
      </c>
      <c r="D243" s="184">
        <v>1000</v>
      </c>
      <c r="E243" s="184">
        <v>50</v>
      </c>
      <c r="F243" s="193">
        <f t="shared" si="6"/>
        <v>50</v>
      </c>
      <c r="G243" s="190">
        <v>3582</v>
      </c>
      <c r="H243" s="194" t="s">
        <v>49</v>
      </c>
      <c r="I243" s="191" t="s">
        <v>49</v>
      </c>
      <c r="J243" s="198" t="str">
        <f t="shared" si="7"/>
        <v>ok</v>
      </c>
      <c r="L243" s="197" t="s">
        <v>56</v>
      </c>
    </row>
    <row r="244" spans="1:12" ht="12.75">
      <c r="A244" s="183">
        <v>38957</v>
      </c>
      <c r="B244" s="190">
        <v>2344.3905</v>
      </c>
      <c r="C244" s="190">
        <v>4097</v>
      </c>
      <c r="D244" s="184">
        <v>1000</v>
      </c>
      <c r="E244" s="184">
        <v>50</v>
      </c>
      <c r="F244" s="193">
        <f t="shared" si="6"/>
        <v>50</v>
      </c>
      <c r="G244" s="190">
        <v>3852</v>
      </c>
      <c r="H244" s="194" t="s">
        <v>49</v>
      </c>
      <c r="I244" s="191" t="s">
        <v>49</v>
      </c>
      <c r="J244" s="198" t="str">
        <f t="shared" si="7"/>
        <v>ok</v>
      </c>
      <c r="L244" s="197" t="s">
        <v>56</v>
      </c>
    </row>
    <row r="245" spans="1:12" ht="12.75">
      <c r="A245" s="183">
        <v>38958</v>
      </c>
      <c r="B245" s="190">
        <v>2279.8567400000002</v>
      </c>
      <c r="C245" s="190">
        <v>4090</v>
      </c>
      <c r="D245" s="184">
        <v>1000</v>
      </c>
      <c r="E245" s="184">
        <v>50</v>
      </c>
      <c r="F245" s="193">
        <f t="shared" si="6"/>
        <v>50</v>
      </c>
      <c r="G245" s="190">
        <v>3872</v>
      </c>
      <c r="H245" s="194" t="s">
        <v>49</v>
      </c>
      <c r="I245" s="191" t="s">
        <v>49</v>
      </c>
      <c r="J245" s="198" t="str">
        <f t="shared" si="7"/>
        <v>ok</v>
      </c>
      <c r="L245" s="197" t="s">
        <v>56</v>
      </c>
    </row>
    <row r="246" spans="1:12" ht="12.75">
      <c r="A246" s="183">
        <v>38959</v>
      </c>
      <c r="B246" s="190">
        <v>2204.2312400000001</v>
      </c>
      <c r="C246" s="190">
        <v>4356</v>
      </c>
      <c r="D246" s="184">
        <v>1000</v>
      </c>
      <c r="E246" s="184">
        <v>50</v>
      </c>
      <c r="F246" s="193">
        <f t="shared" si="6"/>
        <v>50</v>
      </c>
      <c r="G246" s="190">
        <v>4135</v>
      </c>
      <c r="H246" s="194" t="s">
        <v>49</v>
      </c>
      <c r="I246" s="191" t="s">
        <v>49</v>
      </c>
      <c r="J246" s="198" t="str">
        <f t="shared" si="7"/>
        <v>ok</v>
      </c>
      <c r="L246" s="197" t="s">
        <v>56</v>
      </c>
    </row>
    <row r="247" spans="1:12" s="203" customFormat="1" ht="12.75">
      <c r="A247" s="183">
        <v>38960</v>
      </c>
      <c r="B247" s="190">
        <v>2093.3138400000003</v>
      </c>
      <c r="C247" s="190">
        <v>4799.7433899999996</v>
      </c>
      <c r="D247" s="184">
        <v>1000</v>
      </c>
      <c r="E247" s="184">
        <v>50</v>
      </c>
      <c r="F247" s="193">
        <f t="shared" si="6"/>
        <v>50</v>
      </c>
      <c r="G247" s="190">
        <v>4930</v>
      </c>
      <c r="H247" s="194" t="s">
        <v>49</v>
      </c>
      <c r="I247" s="191" t="s">
        <v>49</v>
      </c>
      <c r="J247" s="198" t="str">
        <f t="shared" si="7"/>
        <v>ok</v>
      </c>
      <c r="L247" s="197" t="s">
        <v>56</v>
      </c>
    </row>
    <row r="248" spans="1:12" ht="12.75">
      <c r="A248" s="183">
        <v>38961</v>
      </c>
      <c r="B248" s="190">
        <v>1979.3714199999999</v>
      </c>
      <c r="C248" s="190">
        <v>5093.1719000000003</v>
      </c>
      <c r="D248" s="184">
        <v>1000</v>
      </c>
      <c r="E248" s="184">
        <v>50</v>
      </c>
      <c r="F248" s="193">
        <f t="shared" si="6"/>
        <v>50</v>
      </c>
      <c r="G248" s="190">
        <v>4666</v>
      </c>
      <c r="H248" s="194" t="s">
        <v>49</v>
      </c>
      <c r="I248" s="191" t="s">
        <v>49</v>
      </c>
      <c r="J248" s="198" t="str">
        <f t="shared" si="7"/>
        <v>ok</v>
      </c>
      <c r="L248" s="197" t="s">
        <v>56</v>
      </c>
    </row>
    <row r="249" spans="1:12" ht="12.75">
      <c r="A249" s="183">
        <v>38962</v>
      </c>
      <c r="B249" s="190">
        <v>1940.0461600000001</v>
      </c>
      <c r="C249" s="190">
        <v>5102.4624699999995</v>
      </c>
      <c r="D249" s="184">
        <v>1000</v>
      </c>
      <c r="E249" s="184">
        <v>50</v>
      </c>
      <c r="F249" s="193">
        <f t="shared" si="6"/>
        <v>50</v>
      </c>
      <c r="G249" s="190">
        <v>4989</v>
      </c>
      <c r="H249" s="194" t="s">
        <v>49</v>
      </c>
      <c r="I249" s="191" t="s">
        <v>49</v>
      </c>
      <c r="J249" s="198" t="str">
        <f t="shared" si="7"/>
        <v>ok</v>
      </c>
      <c r="L249" s="197" t="s">
        <v>56</v>
      </c>
    </row>
    <row r="250" spans="1:12" ht="12.75">
      <c r="A250" s="183">
        <v>38963</v>
      </c>
      <c r="B250" s="190">
        <v>1940.0461600000001</v>
      </c>
      <c r="C250" s="190">
        <v>5106.2402000000002</v>
      </c>
      <c r="D250" s="184">
        <v>1000</v>
      </c>
      <c r="E250" s="184">
        <v>50</v>
      </c>
      <c r="F250" s="193">
        <f t="shared" si="6"/>
        <v>50</v>
      </c>
      <c r="G250" s="190">
        <v>4740</v>
      </c>
      <c r="H250" s="194" t="s">
        <v>49</v>
      </c>
      <c r="I250" s="191" t="s">
        <v>49</v>
      </c>
      <c r="J250" s="198" t="str">
        <f t="shared" si="7"/>
        <v>ok</v>
      </c>
      <c r="L250" s="197" t="s">
        <v>56</v>
      </c>
    </row>
    <row r="251" spans="1:12" ht="12.75">
      <c r="A251" s="183">
        <v>38964</v>
      </c>
      <c r="B251" s="190">
        <v>1847.2788800000001</v>
      </c>
      <c r="C251" s="190">
        <v>5109.2106726001311</v>
      </c>
      <c r="D251" s="184">
        <v>1000</v>
      </c>
      <c r="E251" s="184">
        <v>50</v>
      </c>
      <c r="F251" s="193">
        <f t="shared" si="6"/>
        <v>50</v>
      </c>
      <c r="G251" s="190">
        <v>6175</v>
      </c>
      <c r="H251" s="194" t="s">
        <v>49</v>
      </c>
      <c r="I251" s="191" t="s">
        <v>49</v>
      </c>
      <c r="J251" s="198" t="str">
        <f t="shared" si="7"/>
        <v>ok</v>
      </c>
      <c r="L251" s="197" t="s">
        <v>56</v>
      </c>
    </row>
    <row r="252" spans="1:12" ht="12.75">
      <c r="A252" s="183">
        <v>38965</v>
      </c>
      <c r="B252" s="190">
        <v>1667.7943600000001</v>
      </c>
      <c r="C252" s="190">
        <v>5114.4083743692563</v>
      </c>
      <c r="D252" s="184">
        <v>1000</v>
      </c>
      <c r="E252" s="184">
        <v>50</v>
      </c>
      <c r="F252" s="193">
        <f t="shared" si="6"/>
        <v>50</v>
      </c>
      <c r="G252" s="190">
        <v>6478</v>
      </c>
      <c r="H252" s="194" t="s">
        <v>49</v>
      </c>
      <c r="I252" s="191" t="s">
        <v>49</v>
      </c>
      <c r="J252" s="198" t="str">
        <f t="shared" si="7"/>
        <v>ok</v>
      </c>
      <c r="L252" s="197" t="s">
        <v>56</v>
      </c>
    </row>
    <row r="253" spans="1:12" ht="12.75">
      <c r="A253" s="183">
        <v>38966</v>
      </c>
      <c r="B253" s="190">
        <v>1565.9520199999999</v>
      </c>
      <c r="C253" s="190">
        <v>5073.3541529045406</v>
      </c>
      <c r="D253" s="184">
        <v>1000</v>
      </c>
      <c r="E253" s="184">
        <v>50</v>
      </c>
      <c r="F253" s="193">
        <f t="shared" si="6"/>
        <v>50</v>
      </c>
      <c r="G253" s="190">
        <v>6407</v>
      </c>
      <c r="H253" s="194" t="s">
        <v>49</v>
      </c>
      <c r="I253" s="191" t="s">
        <v>49</v>
      </c>
      <c r="J253" s="198" t="str">
        <f t="shared" si="7"/>
        <v>ok</v>
      </c>
      <c r="L253" s="197" t="s">
        <v>56</v>
      </c>
    </row>
    <row r="254" spans="1:12" ht="12.75">
      <c r="A254" s="183">
        <v>38967</v>
      </c>
      <c r="B254" s="190">
        <v>1461.5888299999999</v>
      </c>
      <c r="C254" s="190">
        <v>5298.710798260845</v>
      </c>
      <c r="D254" s="184">
        <v>1000</v>
      </c>
      <c r="E254" s="184">
        <v>50</v>
      </c>
      <c r="F254" s="193">
        <f t="shared" si="6"/>
        <v>50</v>
      </c>
      <c r="G254" s="190">
        <v>6549</v>
      </c>
      <c r="H254" s="194" t="s">
        <v>49</v>
      </c>
      <c r="I254" s="191" t="s">
        <v>49</v>
      </c>
      <c r="J254" s="198" t="str">
        <f t="shared" si="7"/>
        <v>ok</v>
      </c>
      <c r="L254" s="197" t="s">
        <v>56</v>
      </c>
    </row>
    <row r="255" spans="1:12" ht="12.75">
      <c r="A255" s="183">
        <v>38968</v>
      </c>
      <c r="B255" s="190">
        <v>1369.82989</v>
      </c>
      <c r="C255" s="190">
        <v>5548.1207156499149</v>
      </c>
      <c r="D255" s="184">
        <v>1000</v>
      </c>
      <c r="E255" s="184">
        <v>50</v>
      </c>
      <c r="F255" s="193">
        <f t="shared" si="6"/>
        <v>50</v>
      </c>
      <c r="G255" s="190">
        <v>6549</v>
      </c>
      <c r="H255" s="194" t="s">
        <v>49</v>
      </c>
      <c r="I255" s="191" t="s">
        <v>49</v>
      </c>
      <c r="J255" s="198" t="str">
        <f t="shared" si="7"/>
        <v>ok</v>
      </c>
      <c r="L255" s="197" t="s">
        <v>56</v>
      </c>
    </row>
    <row r="256" spans="1:12" ht="12.75">
      <c r="A256" s="183">
        <v>38969</v>
      </c>
      <c r="B256" s="190">
        <v>1326.9754399999999</v>
      </c>
      <c r="C256" s="190">
        <v>5551.6016447868797</v>
      </c>
      <c r="D256" s="184">
        <v>1000</v>
      </c>
      <c r="E256" s="184">
        <v>50</v>
      </c>
      <c r="F256" s="193">
        <f t="shared" si="6"/>
        <v>50</v>
      </c>
      <c r="G256" s="190">
        <v>6520</v>
      </c>
      <c r="H256" s="194" t="s">
        <v>49</v>
      </c>
      <c r="I256" s="191" t="s">
        <v>49</v>
      </c>
      <c r="J256" s="198" t="str">
        <f t="shared" si="7"/>
        <v>ok</v>
      </c>
      <c r="L256" s="197" t="s">
        <v>56</v>
      </c>
    </row>
    <row r="257" spans="1:12" ht="12.75">
      <c r="A257" s="183">
        <v>38970</v>
      </c>
      <c r="B257" s="190">
        <v>1276.0542700000001</v>
      </c>
      <c r="C257" s="190">
        <v>5550.796312630946</v>
      </c>
      <c r="D257" s="184">
        <v>1000</v>
      </c>
      <c r="E257" s="184">
        <v>50</v>
      </c>
      <c r="F257" s="193">
        <f t="shared" si="6"/>
        <v>50</v>
      </c>
      <c r="G257" s="190">
        <v>5893</v>
      </c>
      <c r="H257" s="194" t="s">
        <v>49</v>
      </c>
      <c r="I257" s="191" t="s">
        <v>49</v>
      </c>
      <c r="J257" s="198" t="str">
        <f t="shared" si="7"/>
        <v>ok</v>
      </c>
      <c r="L257" s="197" t="s">
        <v>56</v>
      </c>
    </row>
    <row r="258" spans="1:12" ht="12.75">
      <c r="A258" s="183">
        <v>38971</v>
      </c>
      <c r="B258" s="190">
        <v>1137.9116899999999</v>
      </c>
      <c r="C258" s="190">
        <v>5543.8196599999992</v>
      </c>
      <c r="D258" s="184">
        <v>1000</v>
      </c>
      <c r="E258" s="184">
        <v>50</v>
      </c>
      <c r="F258" s="193">
        <f t="shared" si="6"/>
        <v>50</v>
      </c>
      <c r="G258" s="190">
        <v>4936</v>
      </c>
      <c r="H258" s="194" t="s">
        <v>49</v>
      </c>
      <c r="I258" s="191" t="s">
        <v>49</v>
      </c>
      <c r="J258" s="198" t="str">
        <f t="shared" si="7"/>
        <v>ok</v>
      </c>
      <c r="L258" s="197" t="s">
        <v>56</v>
      </c>
    </row>
    <row r="259" spans="1:12" ht="12.75">
      <c r="A259" s="183">
        <v>38972</v>
      </c>
      <c r="B259" s="190">
        <v>1066.3195499999999</v>
      </c>
      <c r="C259" s="190">
        <v>5551.5328389999995</v>
      </c>
      <c r="D259" s="184">
        <v>1000</v>
      </c>
      <c r="E259" s="184">
        <v>50</v>
      </c>
      <c r="F259" s="193">
        <f t="shared" si="6"/>
        <v>50</v>
      </c>
      <c r="G259" s="190">
        <v>5190</v>
      </c>
      <c r="H259" s="194" t="s">
        <v>49</v>
      </c>
      <c r="I259" s="191" t="s">
        <v>49</v>
      </c>
      <c r="J259" s="198" t="str">
        <f t="shared" si="7"/>
        <v>ok</v>
      </c>
      <c r="L259" s="197" t="s">
        <v>56</v>
      </c>
    </row>
    <row r="260" spans="1:12" ht="12.75">
      <c r="A260" s="183">
        <v>38973</v>
      </c>
      <c r="B260" s="190">
        <v>971.53559000000007</v>
      </c>
      <c r="C260" s="190">
        <v>5553.5761700000003</v>
      </c>
      <c r="D260" s="184">
        <v>1000</v>
      </c>
      <c r="E260" s="184">
        <v>50</v>
      </c>
      <c r="F260" s="193">
        <f t="shared" si="6"/>
        <v>50</v>
      </c>
      <c r="G260" s="190">
        <v>5127</v>
      </c>
      <c r="H260" s="194" t="s">
        <v>49</v>
      </c>
      <c r="I260" s="191" t="s">
        <v>49</v>
      </c>
      <c r="J260" s="198" t="str">
        <f t="shared" si="7"/>
        <v>ok</v>
      </c>
      <c r="L260" s="197" t="s">
        <v>56</v>
      </c>
    </row>
    <row r="261" spans="1:12" ht="12.75">
      <c r="A261" s="183">
        <v>38974</v>
      </c>
      <c r="B261" s="190">
        <v>896.41426000000001</v>
      </c>
      <c r="C261" s="190">
        <v>5553.3057200000003</v>
      </c>
      <c r="D261" s="184">
        <v>1000</v>
      </c>
      <c r="E261" s="184">
        <v>50</v>
      </c>
      <c r="F261" s="193">
        <f t="shared" ref="F261:F324" si="8">IF(D261+E261&gt;C261,C261-D261,E261)</f>
        <v>50</v>
      </c>
      <c r="G261" s="190">
        <v>5119</v>
      </c>
      <c r="H261" s="194" t="s">
        <v>49</v>
      </c>
      <c r="I261" s="191" t="s">
        <v>49</v>
      </c>
      <c r="J261" s="198" t="str">
        <f t="shared" si="7"/>
        <v>ok</v>
      </c>
      <c r="L261" s="197" t="s">
        <v>56</v>
      </c>
    </row>
    <row r="262" spans="1:12" ht="12.75">
      <c r="A262" s="183">
        <v>38975</v>
      </c>
      <c r="B262" s="190">
        <v>850.53479000000004</v>
      </c>
      <c r="C262" s="190">
        <v>5553.9640090000003</v>
      </c>
      <c r="D262" s="184">
        <v>1000</v>
      </c>
      <c r="E262" s="184">
        <v>50</v>
      </c>
      <c r="F262" s="193">
        <f t="shared" si="8"/>
        <v>50</v>
      </c>
      <c r="G262" s="190">
        <v>5032</v>
      </c>
      <c r="H262" s="194" t="s">
        <v>49</v>
      </c>
      <c r="I262" s="191" t="s">
        <v>49</v>
      </c>
      <c r="J262" s="198" t="str">
        <f t="shared" ref="J262:J325" si="9">IF(D262+F262&gt;C262,"adjust","ok")</f>
        <v>ok</v>
      </c>
      <c r="L262" s="197" t="s">
        <v>56</v>
      </c>
    </row>
    <row r="263" spans="1:12" ht="12.75">
      <c r="A263" s="183">
        <v>38976</v>
      </c>
      <c r="B263" s="190">
        <v>834.90552000000002</v>
      </c>
      <c r="C263" s="190">
        <v>5552.157290000001</v>
      </c>
      <c r="D263" s="184">
        <v>1000</v>
      </c>
      <c r="E263" s="184">
        <v>50</v>
      </c>
      <c r="F263" s="193">
        <f t="shared" si="8"/>
        <v>50</v>
      </c>
      <c r="G263" s="190">
        <v>3632</v>
      </c>
      <c r="H263" s="194" t="s">
        <v>49</v>
      </c>
      <c r="I263" s="191" t="s">
        <v>49</v>
      </c>
      <c r="J263" s="198" t="str">
        <f t="shared" si="9"/>
        <v>ok</v>
      </c>
      <c r="L263" s="197" t="s">
        <v>56</v>
      </c>
    </row>
    <row r="264" spans="1:12" ht="12.75">
      <c r="A264" s="183">
        <v>38977</v>
      </c>
      <c r="B264" s="190">
        <v>818.26791000000003</v>
      </c>
      <c r="C264" s="190">
        <v>4813.9033200000003</v>
      </c>
      <c r="D264" s="184">
        <v>1000</v>
      </c>
      <c r="E264" s="184">
        <v>50</v>
      </c>
      <c r="F264" s="193">
        <f t="shared" si="8"/>
        <v>50</v>
      </c>
      <c r="G264" s="190">
        <v>3510</v>
      </c>
      <c r="H264" s="194" t="s">
        <v>49</v>
      </c>
      <c r="I264" s="191" t="s">
        <v>49</v>
      </c>
      <c r="J264" s="198" t="str">
        <f t="shared" si="9"/>
        <v>ok</v>
      </c>
      <c r="L264" s="197" t="s">
        <v>56</v>
      </c>
    </row>
    <row r="265" spans="1:12" s="195" customFormat="1" ht="12.75">
      <c r="A265" s="192">
        <v>38978</v>
      </c>
      <c r="B265" s="190">
        <v>772.38844000000006</v>
      </c>
      <c r="C265" s="190">
        <v>4058.0284999999999</v>
      </c>
      <c r="D265" s="184">
        <v>1000</v>
      </c>
      <c r="E265" s="184">
        <v>50</v>
      </c>
      <c r="F265" s="193">
        <f t="shared" si="8"/>
        <v>50</v>
      </c>
      <c r="G265" s="190">
        <v>3617</v>
      </c>
      <c r="H265" s="194" t="s">
        <v>49</v>
      </c>
      <c r="I265" s="191" t="s">
        <v>49</v>
      </c>
      <c r="J265" s="198" t="str">
        <f t="shared" si="9"/>
        <v>ok</v>
      </c>
      <c r="L265" s="197" t="s">
        <v>56</v>
      </c>
    </row>
    <row r="266" spans="1:12" ht="12.75">
      <c r="A266" s="183">
        <v>38979</v>
      </c>
      <c r="B266" s="190">
        <v>711.88804000000005</v>
      </c>
      <c r="C266" s="190">
        <v>4054</v>
      </c>
      <c r="D266" s="184">
        <v>1000</v>
      </c>
      <c r="E266" s="184">
        <v>50</v>
      </c>
      <c r="F266" s="193">
        <f t="shared" si="8"/>
        <v>50</v>
      </c>
      <c r="G266" s="190">
        <v>3025</v>
      </c>
      <c r="H266" s="194" t="s">
        <v>49</v>
      </c>
      <c r="I266" s="191" t="s">
        <v>49</v>
      </c>
      <c r="J266" s="198" t="str">
        <f t="shared" si="9"/>
        <v>ok</v>
      </c>
      <c r="L266" s="197" t="s">
        <v>56</v>
      </c>
    </row>
    <row r="267" spans="1:12" ht="12.75">
      <c r="A267" s="183">
        <v>38980</v>
      </c>
      <c r="B267" s="190">
        <v>675.08362999999997</v>
      </c>
      <c r="C267" s="190">
        <v>4058.2418000000002</v>
      </c>
      <c r="D267" s="184">
        <v>1000</v>
      </c>
      <c r="E267" s="184">
        <v>50</v>
      </c>
      <c r="F267" s="193">
        <f t="shared" si="8"/>
        <v>50</v>
      </c>
      <c r="G267" s="190">
        <v>3021</v>
      </c>
      <c r="H267" s="194" t="s">
        <v>49</v>
      </c>
      <c r="I267" s="191" t="s">
        <v>49</v>
      </c>
      <c r="J267" s="198" t="str">
        <f t="shared" si="9"/>
        <v>ok</v>
      </c>
      <c r="L267" s="197" t="s">
        <v>56</v>
      </c>
    </row>
    <row r="268" spans="1:12" ht="12.75">
      <c r="A268" s="183">
        <v>38981</v>
      </c>
      <c r="B268" s="190">
        <v>657.43768</v>
      </c>
      <c r="C268" s="190">
        <v>4053.7966101523652</v>
      </c>
      <c r="D268" s="184">
        <v>1000</v>
      </c>
      <c r="E268" s="184">
        <v>50</v>
      </c>
      <c r="F268" s="193">
        <f t="shared" si="8"/>
        <v>50</v>
      </c>
      <c r="G268" s="190">
        <v>3160</v>
      </c>
      <c r="H268" s="194" t="s">
        <v>49</v>
      </c>
      <c r="I268" s="191" t="s">
        <v>49</v>
      </c>
      <c r="J268" s="198" t="str">
        <f t="shared" si="9"/>
        <v>ok</v>
      </c>
      <c r="L268" s="197" t="s">
        <v>56</v>
      </c>
    </row>
    <row r="269" spans="1:12" ht="12.75">
      <c r="A269" s="183">
        <v>38982</v>
      </c>
      <c r="B269" s="190">
        <v>654.91683</v>
      </c>
      <c r="C269" s="190">
        <v>4049.1339366436655</v>
      </c>
      <c r="D269" s="184">
        <v>1000</v>
      </c>
      <c r="E269" s="184">
        <v>50</v>
      </c>
      <c r="F269" s="193">
        <f t="shared" si="8"/>
        <v>50</v>
      </c>
      <c r="G269" s="190">
        <v>3120</v>
      </c>
      <c r="H269" s="194" t="s">
        <v>49</v>
      </c>
      <c r="I269" s="191" t="s">
        <v>49</v>
      </c>
      <c r="J269" s="198" t="str">
        <f t="shared" si="9"/>
        <v>ok</v>
      </c>
      <c r="L269" s="197" t="s">
        <v>56</v>
      </c>
    </row>
    <row r="270" spans="1:12" s="195" customFormat="1" ht="12.75">
      <c r="A270" s="192">
        <v>38983</v>
      </c>
      <c r="B270" s="190">
        <v>654.91683</v>
      </c>
      <c r="C270" s="190">
        <v>4051.4875405060529</v>
      </c>
      <c r="D270" s="184">
        <v>1000</v>
      </c>
      <c r="E270" s="184">
        <v>50</v>
      </c>
      <c r="F270" s="193">
        <f t="shared" si="8"/>
        <v>50</v>
      </c>
      <c r="G270" s="190">
        <v>3258</v>
      </c>
      <c r="H270" s="194" t="s">
        <v>49</v>
      </c>
      <c r="I270" s="191" t="s">
        <v>49</v>
      </c>
      <c r="J270" s="198" t="str">
        <f t="shared" si="9"/>
        <v>ok</v>
      </c>
      <c r="L270" s="197" t="s">
        <v>56</v>
      </c>
    </row>
    <row r="271" spans="1:12" ht="12.75">
      <c r="A271" s="183">
        <v>38984</v>
      </c>
      <c r="B271" s="190">
        <v>722.47560999999996</v>
      </c>
      <c r="C271" s="190">
        <v>4046.5356782869671</v>
      </c>
      <c r="D271" s="184">
        <v>1000</v>
      </c>
      <c r="E271" s="184">
        <v>50</v>
      </c>
      <c r="F271" s="193">
        <f t="shared" si="8"/>
        <v>50</v>
      </c>
      <c r="G271" s="190">
        <v>3149</v>
      </c>
      <c r="H271" s="194" t="s">
        <v>49</v>
      </c>
      <c r="I271" s="191" t="s">
        <v>49</v>
      </c>
      <c r="J271" s="198" t="str">
        <f t="shared" si="9"/>
        <v>ok</v>
      </c>
      <c r="K271" s="195"/>
      <c r="L271" s="197" t="s">
        <v>56</v>
      </c>
    </row>
    <row r="272" spans="1:12" ht="12.75">
      <c r="A272" s="183">
        <v>38985</v>
      </c>
      <c r="B272" s="190">
        <v>774.90929000000006</v>
      </c>
      <c r="C272" s="190">
        <v>4048.6555826938788</v>
      </c>
      <c r="D272" s="184">
        <v>1000</v>
      </c>
      <c r="E272" s="184">
        <v>50</v>
      </c>
      <c r="F272" s="193">
        <f t="shared" si="8"/>
        <v>50</v>
      </c>
      <c r="G272" s="190">
        <v>3416</v>
      </c>
      <c r="H272" s="194" t="s">
        <v>49</v>
      </c>
      <c r="I272" s="191" t="s">
        <v>49</v>
      </c>
      <c r="J272" s="198" t="str">
        <f t="shared" si="9"/>
        <v>ok</v>
      </c>
      <c r="K272" s="195"/>
      <c r="L272" s="197" t="s">
        <v>56</v>
      </c>
    </row>
    <row r="273" spans="1:12" ht="12.75">
      <c r="A273" s="183">
        <v>38986</v>
      </c>
      <c r="B273" s="190">
        <v>770.37175999999999</v>
      </c>
      <c r="C273" s="190">
        <v>4051.8979239442069</v>
      </c>
      <c r="D273" s="184">
        <v>1000</v>
      </c>
      <c r="E273" s="184">
        <v>50</v>
      </c>
      <c r="F273" s="193">
        <f t="shared" si="8"/>
        <v>50</v>
      </c>
      <c r="G273" s="190">
        <v>3630</v>
      </c>
      <c r="H273" s="194" t="s">
        <v>49</v>
      </c>
      <c r="I273" s="191" t="s">
        <v>49</v>
      </c>
      <c r="J273" s="198" t="str">
        <f t="shared" si="9"/>
        <v>ok</v>
      </c>
      <c r="K273" s="195"/>
      <c r="L273" s="197" t="s">
        <v>56</v>
      </c>
    </row>
    <row r="274" spans="1:12" ht="12.75">
      <c r="A274" s="183">
        <v>38987</v>
      </c>
      <c r="B274" s="190">
        <v>770.37175999999999</v>
      </c>
      <c r="C274" s="190">
        <v>4065.5446999999995</v>
      </c>
      <c r="D274" s="184">
        <v>1000</v>
      </c>
      <c r="E274" s="184">
        <v>50</v>
      </c>
      <c r="F274" s="193">
        <f t="shared" si="8"/>
        <v>50</v>
      </c>
      <c r="G274" s="190">
        <v>3204</v>
      </c>
      <c r="H274" s="194" t="s">
        <v>49</v>
      </c>
      <c r="I274" s="191" t="s">
        <v>49</v>
      </c>
      <c r="J274" s="198" t="str">
        <f t="shared" si="9"/>
        <v>ok</v>
      </c>
      <c r="K274" s="195"/>
      <c r="L274" s="197" t="s">
        <v>56</v>
      </c>
    </row>
    <row r="275" spans="1:12" ht="12.75">
      <c r="A275" s="183">
        <v>38988</v>
      </c>
      <c r="B275" s="190">
        <v>783.48018000000002</v>
      </c>
      <c r="C275" s="190">
        <v>4056.0991199999999</v>
      </c>
      <c r="D275" s="184">
        <v>1000</v>
      </c>
      <c r="E275" s="184">
        <v>50</v>
      </c>
      <c r="F275" s="193">
        <f t="shared" si="8"/>
        <v>50</v>
      </c>
      <c r="G275" s="190">
        <v>3210</v>
      </c>
      <c r="H275" s="194" t="s">
        <v>49</v>
      </c>
      <c r="I275" s="191" t="s">
        <v>49</v>
      </c>
      <c r="J275" s="198" t="str">
        <f t="shared" si="9"/>
        <v>ok</v>
      </c>
      <c r="K275" s="195"/>
      <c r="L275" s="197" t="s">
        <v>56</v>
      </c>
    </row>
    <row r="276" spans="1:12" ht="12.75">
      <c r="A276" s="183">
        <v>38989</v>
      </c>
      <c r="B276" s="190">
        <v>790.03439000000003</v>
      </c>
      <c r="C276" s="190">
        <v>4060.4003299999999</v>
      </c>
      <c r="D276" s="184">
        <v>1000</v>
      </c>
      <c r="E276" s="184">
        <v>50</v>
      </c>
      <c r="F276" s="193">
        <f t="shared" si="8"/>
        <v>50</v>
      </c>
      <c r="G276" s="190">
        <v>3099</v>
      </c>
      <c r="H276" s="194" t="s">
        <v>49</v>
      </c>
      <c r="I276" s="191" t="s">
        <v>49</v>
      </c>
      <c r="J276" s="198" t="str">
        <f t="shared" si="9"/>
        <v>ok</v>
      </c>
      <c r="K276" s="195"/>
      <c r="L276" s="197" t="s">
        <v>56</v>
      </c>
    </row>
    <row r="277" spans="1:12" ht="12.75">
      <c r="A277" s="183">
        <v>38990</v>
      </c>
      <c r="B277" s="190">
        <v>790.03439000000003</v>
      </c>
      <c r="C277" s="190">
        <v>4057.7046700000001</v>
      </c>
      <c r="D277" s="184">
        <v>1000</v>
      </c>
      <c r="E277" s="184">
        <v>50</v>
      </c>
      <c r="F277" s="193">
        <f t="shared" si="8"/>
        <v>50</v>
      </c>
      <c r="G277" s="190">
        <v>3163</v>
      </c>
      <c r="H277" s="194" t="s">
        <v>49</v>
      </c>
      <c r="I277" s="191" t="s">
        <v>49</v>
      </c>
      <c r="J277" s="198" t="str">
        <f t="shared" si="9"/>
        <v>ok</v>
      </c>
      <c r="K277" s="195"/>
      <c r="L277" s="197" t="s">
        <v>56</v>
      </c>
    </row>
    <row r="278" spans="1:12" ht="12.75">
      <c r="A278" s="183">
        <v>38991</v>
      </c>
      <c r="B278" s="190">
        <v>813.73037999999997</v>
      </c>
      <c r="C278" s="190">
        <v>4056</v>
      </c>
      <c r="D278" s="184">
        <v>1700</v>
      </c>
      <c r="E278" s="184">
        <v>50</v>
      </c>
      <c r="F278" s="193">
        <f t="shared" si="8"/>
        <v>50</v>
      </c>
      <c r="G278" s="190">
        <v>3184</v>
      </c>
      <c r="H278" s="194" t="s">
        <v>49</v>
      </c>
      <c r="I278" s="191" t="s">
        <v>49</v>
      </c>
      <c r="J278" s="198" t="str">
        <f t="shared" si="9"/>
        <v>ok</v>
      </c>
      <c r="K278" s="195"/>
      <c r="L278" s="197" t="s">
        <v>56</v>
      </c>
    </row>
    <row r="279" spans="1:12" ht="12.75">
      <c r="A279" s="183">
        <v>38992</v>
      </c>
      <c r="B279" s="190">
        <v>860.61819000000003</v>
      </c>
      <c r="C279" s="190">
        <v>4576</v>
      </c>
      <c r="D279" s="184">
        <v>1700</v>
      </c>
      <c r="E279" s="184">
        <v>50</v>
      </c>
      <c r="F279" s="193">
        <f t="shared" si="8"/>
        <v>50</v>
      </c>
      <c r="G279" s="190">
        <v>3034</v>
      </c>
      <c r="H279" s="194" t="s">
        <v>49</v>
      </c>
      <c r="I279" s="191" t="s">
        <v>49</v>
      </c>
      <c r="J279" s="198" t="str">
        <f t="shared" si="9"/>
        <v>ok</v>
      </c>
      <c r="K279" s="195"/>
      <c r="L279" s="197" t="s">
        <v>56</v>
      </c>
    </row>
    <row r="280" spans="1:12" ht="12.75">
      <c r="A280" s="183">
        <v>38993</v>
      </c>
      <c r="B280" s="190">
        <v>860.61819000000003</v>
      </c>
      <c r="C280" s="190">
        <v>5580</v>
      </c>
      <c r="D280" s="184">
        <v>1700</v>
      </c>
      <c r="E280" s="184">
        <v>50</v>
      </c>
      <c r="F280" s="193">
        <f t="shared" si="8"/>
        <v>50</v>
      </c>
      <c r="G280" s="190">
        <v>3127</v>
      </c>
      <c r="H280" s="194" t="s">
        <v>49</v>
      </c>
      <c r="I280" s="191" t="s">
        <v>49</v>
      </c>
      <c r="J280" s="198" t="str">
        <f t="shared" si="9"/>
        <v>ok</v>
      </c>
      <c r="K280" s="195"/>
      <c r="L280" s="197" t="s">
        <v>56</v>
      </c>
    </row>
    <row r="281" spans="1:12" ht="12.75">
      <c r="A281" s="183">
        <v>38994</v>
      </c>
      <c r="B281" s="190">
        <v>860.61819000000003</v>
      </c>
      <c r="C281" s="190">
        <v>6056</v>
      </c>
      <c r="D281" s="184">
        <v>1700</v>
      </c>
      <c r="E281" s="184">
        <v>50</v>
      </c>
      <c r="F281" s="193">
        <f t="shared" si="8"/>
        <v>50</v>
      </c>
      <c r="G281" s="190">
        <v>3227</v>
      </c>
      <c r="H281" s="194" t="s">
        <v>49</v>
      </c>
      <c r="I281" s="191" t="s">
        <v>49</v>
      </c>
      <c r="J281" s="198" t="str">
        <f t="shared" si="9"/>
        <v>ok</v>
      </c>
      <c r="K281" s="195"/>
      <c r="L281" s="197" t="s">
        <v>56</v>
      </c>
    </row>
    <row r="282" spans="1:12" ht="12.75">
      <c r="A282" s="183">
        <v>38995</v>
      </c>
      <c r="B282" s="190">
        <v>860.61819000000003</v>
      </c>
      <c r="C282" s="190">
        <v>6058.6512500000008</v>
      </c>
      <c r="D282" s="184">
        <v>1700</v>
      </c>
      <c r="E282" s="184">
        <v>50</v>
      </c>
      <c r="F282" s="193">
        <f t="shared" si="8"/>
        <v>50</v>
      </c>
      <c r="G282" s="190">
        <v>3655</v>
      </c>
      <c r="H282" s="194" t="s">
        <v>49</v>
      </c>
      <c r="I282" s="191" t="s">
        <v>49</v>
      </c>
      <c r="J282" s="198" t="str">
        <f t="shared" si="9"/>
        <v>ok</v>
      </c>
      <c r="K282" s="195"/>
      <c r="L282" s="197" t="s">
        <v>56</v>
      </c>
    </row>
    <row r="283" spans="1:12" ht="12.75">
      <c r="A283" s="183">
        <v>38996</v>
      </c>
      <c r="B283" s="190">
        <v>860.61819000000003</v>
      </c>
      <c r="C283" s="190">
        <v>6058.0311999999994</v>
      </c>
      <c r="D283" s="184">
        <v>1700</v>
      </c>
      <c r="E283" s="184">
        <v>50</v>
      </c>
      <c r="F283" s="193">
        <f t="shared" si="8"/>
        <v>50</v>
      </c>
      <c r="G283" s="190">
        <v>4615</v>
      </c>
      <c r="H283" s="194" t="s">
        <v>49</v>
      </c>
      <c r="I283" s="191" t="s">
        <v>49</v>
      </c>
      <c r="J283" s="198" t="str">
        <f t="shared" si="9"/>
        <v>ok</v>
      </c>
      <c r="K283" s="195"/>
      <c r="L283" s="197" t="s">
        <v>56</v>
      </c>
    </row>
    <row r="284" spans="1:12" s="195" customFormat="1" ht="12.75">
      <c r="A284" s="192">
        <v>38997</v>
      </c>
      <c r="B284" s="190">
        <v>860.61819000000003</v>
      </c>
      <c r="C284" s="190">
        <v>6057.7885399999996</v>
      </c>
      <c r="D284" s="184">
        <v>1700</v>
      </c>
      <c r="E284" s="184">
        <v>50</v>
      </c>
      <c r="F284" s="193">
        <f t="shared" si="8"/>
        <v>50</v>
      </c>
      <c r="G284" s="190">
        <v>4641</v>
      </c>
      <c r="H284" s="194" t="s">
        <v>49</v>
      </c>
      <c r="I284" s="191" t="s">
        <v>49</v>
      </c>
      <c r="J284" s="198" t="str">
        <f t="shared" si="9"/>
        <v>ok</v>
      </c>
      <c r="L284" s="197" t="s">
        <v>56</v>
      </c>
    </row>
    <row r="285" spans="1:12" ht="12.75">
      <c r="A285" s="183">
        <v>38998</v>
      </c>
      <c r="B285" s="190">
        <v>860.61819000000003</v>
      </c>
      <c r="C285" s="190">
        <v>6056</v>
      </c>
      <c r="D285" s="184">
        <v>1700</v>
      </c>
      <c r="E285" s="184">
        <v>50</v>
      </c>
      <c r="F285" s="193">
        <f t="shared" si="8"/>
        <v>50</v>
      </c>
      <c r="G285" s="190">
        <v>4645</v>
      </c>
      <c r="H285" s="194" t="s">
        <v>49</v>
      </c>
      <c r="I285" s="191" t="s">
        <v>49</v>
      </c>
      <c r="J285" s="198" t="str">
        <f t="shared" si="9"/>
        <v>ok</v>
      </c>
      <c r="K285" s="195"/>
      <c r="L285" s="197" t="s">
        <v>56</v>
      </c>
    </row>
    <row r="286" spans="1:12" ht="12.75">
      <c r="A286" s="183">
        <v>38999</v>
      </c>
      <c r="B286" s="190">
        <v>873.22244000000001</v>
      </c>
      <c r="C286" s="190">
        <v>6057.5240700000004</v>
      </c>
      <c r="D286" s="184">
        <v>1700</v>
      </c>
      <c r="E286" s="184">
        <v>50</v>
      </c>
      <c r="F286" s="193">
        <f t="shared" si="8"/>
        <v>50</v>
      </c>
      <c r="G286" s="190">
        <v>4653</v>
      </c>
      <c r="H286" s="194" t="s">
        <v>49</v>
      </c>
      <c r="I286" s="191" t="s">
        <v>49</v>
      </c>
      <c r="J286" s="198" t="str">
        <f t="shared" si="9"/>
        <v>ok</v>
      </c>
      <c r="K286" s="195"/>
      <c r="L286" s="197" t="s">
        <v>56</v>
      </c>
    </row>
    <row r="287" spans="1:12" ht="12.75">
      <c r="A287" s="183">
        <v>39000</v>
      </c>
      <c r="B287" s="190">
        <v>895.91008999999997</v>
      </c>
      <c r="C287" s="190">
        <v>6059</v>
      </c>
      <c r="D287" s="184">
        <v>1700</v>
      </c>
      <c r="E287" s="184">
        <v>50</v>
      </c>
      <c r="F287" s="193">
        <f t="shared" si="8"/>
        <v>50</v>
      </c>
      <c r="G287" s="190">
        <v>4890</v>
      </c>
      <c r="H287" s="194" t="s">
        <v>49</v>
      </c>
      <c r="I287" s="191" t="s">
        <v>49</v>
      </c>
      <c r="J287" s="198" t="str">
        <f t="shared" si="9"/>
        <v>ok</v>
      </c>
      <c r="K287" s="195"/>
      <c r="L287" s="197" t="s">
        <v>56</v>
      </c>
    </row>
    <row r="288" spans="1:12" ht="12.75">
      <c r="A288" s="183">
        <v>39001</v>
      </c>
      <c r="B288" s="190">
        <v>921.11859000000004</v>
      </c>
      <c r="C288" s="190">
        <v>5566</v>
      </c>
      <c r="D288" s="184">
        <v>1700</v>
      </c>
      <c r="E288" s="184">
        <v>50</v>
      </c>
      <c r="F288" s="193">
        <f t="shared" si="8"/>
        <v>50</v>
      </c>
      <c r="G288" s="190">
        <v>5288</v>
      </c>
      <c r="H288" s="194" t="s">
        <v>49</v>
      </c>
      <c r="I288" s="191" t="s">
        <v>49</v>
      </c>
      <c r="J288" s="198" t="str">
        <f t="shared" si="9"/>
        <v>ok</v>
      </c>
      <c r="K288" s="195"/>
      <c r="L288" s="197" t="s">
        <v>56</v>
      </c>
    </row>
    <row r="289" spans="1:12" ht="12.75">
      <c r="A289" s="183">
        <v>39002</v>
      </c>
      <c r="B289" s="190">
        <v>954.39381000000003</v>
      </c>
      <c r="C289" s="190">
        <v>4562</v>
      </c>
      <c r="D289" s="184">
        <v>1700</v>
      </c>
      <c r="E289" s="184">
        <v>50</v>
      </c>
      <c r="F289" s="193">
        <f t="shared" si="8"/>
        <v>50</v>
      </c>
      <c r="G289" s="190">
        <v>4619</v>
      </c>
      <c r="H289" s="194" t="s">
        <v>49</v>
      </c>
      <c r="I289" s="191" t="s">
        <v>49</v>
      </c>
      <c r="J289" s="198" t="str">
        <f t="shared" si="9"/>
        <v>ok</v>
      </c>
      <c r="K289" s="195"/>
      <c r="L289" s="197" t="s">
        <v>56</v>
      </c>
    </row>
    <row r="290" spans="1:12" ht="12.75">
      <c r="A290" s="183">
        <v>39003</v>
      </c>
      <c r="B290" s="190">
        <v>972.03976</v>
      </c>
      <c r="C290" s="190">
        <v>3608</v>
      </c>
      <c r="D290" s="184">
        <v>1700</v>
      </c>
      <c r="E290" s="184">
        <v>50</v>
      </c>
      <c r="F290" s="193">
        <f t="shared" si="8"/>
        <v>50</v>
      </c>
      <c r="G290" s="190">
        <v>3725</v>
      </c>
      <c r="H290" s="194" t="s">
        <v>49</v>
      </c>
      <c r="I290" s="191" t="s">
        <v>49</v>
      </c>
      <c r="J290" s="198" t="str">
        <f t="shared" si="9"/>
        <v>ok</v>
      </c>
      <c r="K290" s="195"/>
      <c r="L290" s="197" t="s">
        <v>56</v>
      </c>
    </row>
    <row r="291" spans="1:12" ht="12.75">
      <c r="A291" s="183">
        <v>39004</v>
      </c>
      <c r="B291" s="190">
        <v>975.56894999999997</v>
      </c>
      <c r="C291" s="190">
        <v>2751</v>
      </c>
      <c r="D291" s="184">
        <v>1700</v>
      </c>
      <c r="E291" s="184">
        <v>50</v>
      </c>
      <c r="F291" s="193">
        <f t="shared" si="8"/>
        <v>50</v>
      </c>
      <c r="G291" s="190">
        <v>3165</v>
      </c>
      <c r="H291" s="194" t="s">
        <v>49</v>
      </c>
      <c r="I291" s="191" t="s">
        <v>49</v>
      </c>
      <c r="J291" s="198" t="str">
        <f t="shared" si="9"/>
        <v>ok</v>
      </c>
      <c r="K291" s="195"/>
      <c r="L291" s="197" t="s">
        <v>56</v>
      </c>
    </row>
    <row r="292" spans="1:12" ht="12.75">
      <c r="A292" s="183">
        <v>39005</v>
      </c>
      <c r="B292" s="190">
        <v>989.18154000000004</v>
      </c>
      <c r="C292" s="190">
        <v>2459.1428700000001</v>
      </c>
      <c r="D292" s="184">
        <v>1700</v>
      </c>
      <c r="E292" s="184">
        <v>50</v>
      </c>
      <c r="F292" s="193">
        <f t="shared" si="8"/>
        <v>50</v>
      </c>
      <c r="G292" s="190">
        <v>2197</v>
      </c>
      <c r="H292" s="194" t="s">
        <v>49</v>
      </c>
      <c r="I292" s="191" t="s">
        <v>49</v>
      </c>
      <c r="J292" s="198" t="str">
        <f t="shared" si="9"/>
        <v>ok</v>
      </c>
      <c r="K292" s="195"/>
      <c r="L292" s="197" t="s">
        <v>56</v>
      </c>
    </row>
    <row r="293" spans="1:12" ht="12.75">
      <c r="A293" s="183">
        <v>39006</v>
      </c>
      <c r="B293" s="190">
        <v>1022.45676</v>
      </c>
      <c r="C293" s="190">
        <v>2439.70478</v>
      </c>
      <c r="D293" s="184">
        <v>1700</v>
      </c>
      <c r="E293" s="184">
        <v>50</v>
      </c>
      <c r="F293" s="193">
        <f t="shared" si="8"/>
        <v>50</v>
      </c>
      <c r="G293" s="190">
        <v>1845</v>
      </c>
      <c r="H293" s="194" t="s">
        <v>49</v>
      </c>
      <c r="I293" s="191" t="s">
        <v>49</v>
      </c>
      <c r="J293" s="198" t="str">
        <f t="shared" si="9"/>
        <v>ok</v>
      </c>
      <c r="K293" s="195"/>
      <c r="L293" s="197" t="s">
        <v>56</v>
      </c>
    </row>
    <row r="294" spans="1:12" ht="12.75">
      <c r="A294" s="183">
        <v>39007</v>
      </c>
      <c r="B294" s="190">
        <v>1041.6152199999999</v>
      </c>
      <c r="C294" s="190">
        <v>2436.5164193400501</v>
      </c>
      <c r="D294" s="184">
        <v>1700</v>
      </c>
      <c r="E294" s="184">
        <v>50</v>
      </c>
      <c r="F294" s="193">
        <f t="shared" si="8"/>
        <v>50</v>
      </c>
      <c r="G294" s="190">
        <v>1707</v>
      </c>
      <c r="H294" s="194" t="s">
        <v>49</v>
      </c>
      <c r="I294" s="191" t="s">
        <v>49</v>
      </c>
      <c r="J294" s="198" t="str">
        <f t="shared" si="9"/>
        <v>ok</v>
      </c>
      <c r="K294" s="195"/>
      <c r="L294" s="197" t="s">
        <v>56</v>
      </c>
    </row>
    <row r="295" spans="1:12" s="195" customFormat="1" ht="12.75">
      <c r="A295" s="192">
        <v>39008</v>
      </c>
      <c r="B295" s="190">
        <v>1011.86919</v>
      </c>
      <c r="C295" s="190">
        <v>2459</v>
      </c>
      <c r="D295" s="184">
        <v>1700</v>
      </c>
      <c r="E295" s="184">
        <v>50</v>
      </c>
      <c r="F295" s="193">
        <f t="shared" si="8"/>
        <v>50</v>
      </c>
      <c r="G295" s="190">
        <v>1167</v>
      </c>
      <c r="H295" s="194" t="s">
        <v>49</v>
      </c>
      <c r="I295" s="191" t="s">
        <v>49</v>
      </c>
      <c r="J295" s="198" t="str">
        <f t="shared" si="9"/>
        <v>ok</v>
      </c>
      <c r="L295" s="197" t="s">
        <v>56</v>
      </c>
    </row>
    <row r="296" spans="1:12" ht="12.75">
      <c r="A296" s="183">
        <v>39009</v>
      </c>
      <c r="B296" s="190">
        <v>1022.96093</v>
      </c>
      <c r="C296" s="190">
        <v>2460.090530470578</v>
      </c>
      <c r="D296" s="184">
        <v>1700</v>
      </c>
      <c r="E296" s="184">
        <v>50</v>
      </c>
      <c r="F296" s="193">
        <f t="shared" si="8"/>
        <v>50</v>
      </c>
      <c r="G296" s="190">
        <v>1681</v>
      </c>
      <c r="H296" s="194" t="s">
        <v>49</v>
      </c>
      <c r="I296" s="191" t="s">
        <v>49</v>
      </c>
      <c r="J296" s="198" t="str">
        <f t="shared" si="9"/>
        <v>ok</v>
      </c>
      <c r="K296" s="195"/>
      <c r="L296" s="197" t="s">
        <v>56</v>
      </c>
    </row>
    <row r="297" spans="1:12" ht="12.75">
      <c r="A297" s="183">
        <v>39010</v>
      </c>
      <c r="B297" s="190">
        <v>1053.2111299999999</v>
      </c>
      <c r="C297" s="190">
        <v>2463.523216253418</v>
      </c>
      <c r="D297" s="184">
        <v>1700</v>
      </c>
      <c r="E297" s="184">
        <v>50</v>
      </c>
      <c r="F297" s="193">
        <f t="shared" si="8"/>
        <v>50</v>
      </c>
      <c r="G297" s="190">
        <v>1736</v>
      </c>
      <c r="H297" s="194" t="s">
        <v>49</v>
      </c>
      <c r="I297" s="191" t="s">
        <v>49</v>
      </c>
      <c r="J297" s="198" t="str">
        <f t="shared" si="9"/>
        <v>ok</v>
      </c>
      <c r="K297" s="195"/>
      <c r="L297" s="197" t="s">
        <v>56</v>
      </c>
    </row>
    <row r="298" spans="1:12" ht="12.75">
      <c r="A298" s="183">
        <v>39011</v>
      </c>
      <c r="B298" s="190">
        <v>1049.6819399999999</v>
      </c>
      <c r="C298" s="190">
        <v>2467.718016587185</v>
      </c>
      <c r="D298" s="184">
        <v>1700</v>
      </c>
      <c r="E298" s="184">
        <v>50</v>
      </c>
      <c r="F298" s="193">
        <f t="shared" si="8"/>
        <v>50</v>
      </c>
      <c r="G298" s="190">
        <v>1673</v>
      </c>
      <c r="H298" s="194" t="s">
        <v>49</v>
      </c>
      <c r="I298" s="191" t="s">
        <v>49</v>
      </c>
      <c r="J298" s="198" t="str">
        <f t="shared" si="9"/>
        <v>ok</v>
      </c>
      <c r="K298" s="195"/>
      <c r="L298" s="197" t="s">
        <v>56</v>
      </c>
    </row>
    <row r="299" spans="1:12" ht="12.75">
      <c r="A299" s="183">
        <v>39012</v>
      </c>
      <c r="B299" s="190">
        <v>1070.3529100000001</v>
      </c>
      <c r="C299" s="190">
        <v>2468</v>
      </c>
      <c r="D299" s="184">
        <v>1700</v>
      </c>
      <c r="E299" s="184">
        <v>50</v>
      </c>
      <c r="F299" s="193">
        <f t="shared" si="8"/>
        <v>50</v>
      </c>
      <c r="G299" s="190">
        <v>1680</v>
      </c>
      <c r="H299" s="194" t="s">
        <v>49</v>
      </c>
      <c r="I299" s="191" t="s">
        <v>49</v>
      </c>
      <c r="J299" s="198" t="str">
        <f t="shared" si="9"/>
        <v>ok</v>
      </c>
      <c r="K299" s="195"/>
      <c r="L299" s="197" t="s">
        <v>56</v>
      </c>
    </row>
    <row r="300" spans="1:12" ht="12.75">
      <c r="A300" s="183">
        <v>39013</v>
      </c>
      <c r="B300" s="190">
        <v>1074.8904400000001</v>
      </c>
      <c r="C300" s="190">
        <v>2468</v>
      </c>
      <c r="D300" s="184">
        <v>1700</v>
      </c>
      <c r="E300" s="184">
        <v>50</v>
      </c>
      <c r="F300" s="193">
        <f t="shared" si="8"/>
        <v>50</v>
      </c>
      <c r="G300" s="190">
        <v>1645</v>
      </c>
      <c r="H300" s="194" t="s">
        <v>49</v>
      </c>
      <c r="I300" s="191" t="s">
        <v>49</v>
      </c>
      <c r="J300" s="198" t="str">
        <f t="shared" si="9"/>
        <v>ok</v>
      </c>
      <c r="K300" s="195"/>
      <c r="L300" s="197" t="s">
        <v>56</v>
      </c>
    </row>
    <row r="301" spans="1:12" s="195" customFormat="1" ht="12.75">
      <c r="A301" s="192">
        <v>39014</v>
      </c>
      <c r="B301" s="190">
        <v>1100.60311</v>
      </c>
      <c r="C301" s="190">
        <v>2463.3620879999999</v>
      </c>
      <c r="D301" s="184">
        <v>1700</v>
      </c>
      <c r="E301" s="184">
        <v>50</v>
      </c>
      <c r="F301" s="193">
        <f t="shared" si="8"/>
        <v>50</v>
      </c>
      <c r="G301" s="190">
        <v>1699</v>
      </c>
      <c r="H301" s="194" t="s">
        <v>49</v>
      </c>
      <c r="I301" s="191" t="s">
        <v>49</v>
      </c>
      <c r="J301" s="198" t="str">
        <f t="shared" si="9"/>
        <v>ok</v>
      </c>
      <c r="L301" s="197" t="s">
        <v>56</v>
      </c>
    </row>
    <row r="302" spans="1:12" ht="12.75">
      <c r="A302" s="183">
        <v>39015</v>
      </c>
      <c r="B302" s="190">
        <v>1116.7365500000001</v>
      </c>
      <c r="C302" s="190">
        <v>2460.8028199999999</v>
      </c>
      <c r="D302" s="184">
        <v>1700</v>
      </c>
      <c r="E302" s="184">
        <v>50</v>
      </c>
      <c r="F302" s="193">
        <f t="shared" si="8"/>
        <v>50</v>
      </c>
      <c r="G302" s="190">
        <v>3306</v>
      </c>
      <c r="H302" s="194" t="s">
        <v>49</v>
      </c>
      <c r="I302" s="191" t="s">
        <v>49</v>
      </c>
      <c r="J302" s="198" t="str">
        <f t="shared" si="9"/>
        <v>ok</v>
      </c>
      <c r="K302" s="195"/>
      <c r="L302" s="197" t="s">
        <v>56</v>
      </c>
    </row>
    <row r="303" spans="1:12" ht="12.75">
      <c r="A303" s="183">
        <v>39016</v>
      </c>
      <c r="B303" s="190">
        <v>1224.6289300000001</v>
      </c>
      <c r="C303" s="190">
        <v>2460.2047050000001</v>
      </c>
      <c r="D303" s="184">
        <v>1700</v>
      </c>
      <c r="E303" s="184">
        <v>50</v>
      </c>
      <c r="F303" s="193">
        <f t="shared" si="8"/>
        <v>50</v>
      </c>
      <c r="G303" s="190">
        <v>6130</v>
      </c>
      <c r="H303" s="194" t="s">
        <v>49</v>
      </c>
      <c r="I303" s="191" t="s">
        <v>49</v>
      </c>
      <c r="J303" s="198" t="str">
        <f t="shared" si="9"/>
        <v>ok</v>
      </c>
      <c r="K303" s="195"/>
      <c r="L303" s="197" t="s">
        <v>56</v>
      </c>
    </row>
    <row r="304" spans="1:12" ht="12.75">
      <c r="A304" s="183">
        <v>39017</v>
      </c>
      <c r="B304" s="190">
        <v>1259.92083</v>
      </c>
      <c r="C304" s="190">
        <v>2454.1732189999998</v>
      </c>
      <c r="D304" s="184">
        <v>1700</v>
      </c>
      <c r="E304" s="184">
        <v>50</v>
      </c>
      <c r="F304" s="193">
        <f t="shared" si="8"/>
        <v>50</v>
      </c>
      <c r="G304" s="190">
        <v>6288</v>
      </c>
      <c r="H304" s="194" t="s">
        <v>49</v>
      </c>
      <c r="I304" s="191" t="s">
        <v>49</v>
      </c>
      <c r="J304" s="198" t="str">
        <f t="shared" si="9"/>
        <v>ok</v>
      </c>
      <c r="K304" s="195"/>
      <c r="L304" s="197" t="s">
        <v>56</v>
      </c>
    </row>
    <row r="305" spans="1:12" ht="12.75">
      <c r="A305" s="183">
        <v>39018</v>
      </c>
      <c r="B305" s="190">
        <v>1259.92083</v>
      </c>
      <c r="C305" s="190">
        <v>2442.6049537000004</v>
      </c>
      <c r="D305" s="184">
        <v>1700</v>
      </c>
      <c r="E305" s="184">
        <v>50</v>
      </c>
      <c r="F305" s="193">
        <f t="shared" si="8"/>
        <v>50</v>
      </c>
      <c r="G305" s="190">
        <v>6196</v>
      </c>
      <c r="H305" s="194" t="s">
        <v>49</v>
      </c>
      <c r="I305" s="191" t="s">
        <v>49</v>
      </c>
      <c r="J305" s="198" t="str">
        <f t="shared" si="9"/>
        <v>ok</v>
      </c>
      <c r="K305" s="195"/>
      <c r="L305" s="197" t="s">
        <v>56</v>
      </c>
    </row>
    <row r="306" spans="1:12" ht="12.75">
      <c r="A306" s="183">
        <v>39019</v>
      </c>
      <c r="B306" s="190">
        <v>1270.00423</v>
      </c>
      <c r="C306" s="190">
        <v>2440.8522950000001</v>
      </c>
      <c r="D306" s="184">
        <v>1700</v>
      </c>
      <c r="E306" s="184">
        <v>50</v>
      </c>
      <c r="F306" s="193">
        <f t="shared" si="8"/>
        <v>50</v>
      </c>
      <c r="G306" s="190">
        <v>3502</v>
      </c>
      <c r="H306" s="194" t="s">
        <v>49</v>
      </c>
      <c r="I306" s="191" t="s">
        <v>49</v>
      </c>
      <c r="J306" s="198" t="str">
        <f t="shared" si="9"/>
        <v>ok</v>
      </c>
      <c r="K306" s="195"/>
      <c r="L306" s="197" t="s">
        <v>56</v>
      </c>
    </row>
    <row r="307" spans="1:12" ht="12.75">
      <c r="A307" s="183">
        <v>39020</v>
      </c>
      <c r="B307" s="190">
        <v>1297.7335800000001</v>
      </c>
      <c r="C307" s="190">
        <v>2441</v>
      </c>
      <c r="D307" s="184">
        <v>1700</v>
      </c>
      <c r="E307" s="184">
        <v>50</v>
      </c>
      <c r="F307" s="193">
        <f t="shared" si="8"/>
        <v>50</v>
      </c>
      <c r="G307" s="190">
        <v>3035</v>
      </c>
      <c r="H307" s="194" t="s">
        <v>49</v>
      </c>
      <c r="I307" s="191" t="s">
        <v>49</v>
      </c>
      <c r="J307" s="198" t="str">
        <f t="shared" si="9"/>
        <v>ok</v>
      </c>
      <c r="K307" s="195"/>
      <c r="L307" s="197" t="s">
        <v>56</v>
      </c>
    </row>
    <row r="308" spans="1:12" ht="12.75">
      <c r="A308" s="183">
        <v>39021</v>
      </c>
      <c r="B308" s="190">
        <v>1322.4379100000001</v>
      </c>
      <c r="C308" s="190">
        <v>2443.49719</v>
      </c>
      <c r="D308" s="184">
        <v>1700</v>
      </c>
      <c r="E308" s="184">
        <v>50</v>
      </c>
      <c r="F308" s="193">
        <f t="shared" si="8"/>
        <v>50</v>
      </c>
      <c r="G308" s="190">
        <v>2298</v>
      </c>
      <c r="H308" s="194" t="s">
        <v>49</v>
      </c>
      <c r="I308" s="191" t="s">
        <v>49</v>
      </c>
      <c r="J308" s="198" t="str">
        <f t="shared" si="9"/>
        <v>ok</v>
      </c>
      <c r="K308" s="195"/>
      <c r="L308" s="197" t="s">
        <v>56</v>
      </c>
    </row>
    <row r="309" spans="1:12" s="195" customFormat="1" ht="12.75">
      <c r="A309" s="192">
        <v>39022</v>
      </c>
      <c r="B309" s="190">
        <v>1567.46453</v>
      </c>
      <c r="C309" s="190">
        <v>2443.0865000000003</v>
      </c>
      <c r="D309" s="184">
        <v>1700</v>
      </c>
      <c r="E309" s="184">
        <v>50</v>
      </c>
      <c r="F309" s="193">
        <f t="shared" si="8"/>
        <v>50</v>
      </c>
      <c r="G309" s="190">
        <v>2569</v>
      </c>
      <c r="H309" s="194" t="s">
        <v>49</v>
      </c>
      <c r="I309" s="191" t="s">
        <v>49</v>
      </c>
      <c r="J309" s="198" t="str">
        <f t="shared" si="9"/>
        <v>ok</v>
      </c>
      <c r="L309" s="197" t="s">
        <v>56</v>
      </c>
    </row>
    <row r="310" spans="1:12" ht="12.75">
      <c r="A310" s="183">
        <v>39023</v>
      </c>
      <c r="B310" s="190">
        <v>1824.59123</v>
      </c>
      <c r="C310" s="190">
        <v>2444.1689999999999</v>
      </c>
      <c r="D310" s="184">
        <v>1700</v>
      </c>
      <c r="E310" s="184">
        <v>50</v>
      </c>
      <c r="F310" s="193">
        <f t="shared" si="8"/>
        <v>50</v>
      </c>
      <c r="G310" s="190">
        <v>1876</v>
      </c>
      <c r="H310" s="194" t="s">
        <v>49</v>
      </c>
      <c r="I310" s="191" t="s">
        <v>49</v>
      </c>
      <c r="J310" s="198" t="str">
        <f t="shared" si="9"/>
        <v>ok</v>
      </c>
      <c r="K310" s="195"/>
      <c r="L310" s="197" t="s">
        <v>56</v>
      </c>
    </row>
    <row r="311" spans="1:12" ht="12.75">
      <c r="A311" s="183">
        <v>39024</v>
      </c>
      <c r="B311" s="190">
        <v>1817.5328500000001</v>
      </c>
      <c r="C311" s="190">
        <v>2442.875</v>
      </c>
      <c r="D311" s="184">
        <v>1700</v>
      </c>
      <c r="E311" s="184">
        <v>50</v>
      </c>
      <c r="F311" s="193">
        <f t="shared" si="8"/>
        <v>50</v>
      </c>
      <c r="G311" s="190">
        <v>1922</v>
      </c>
      <c r="H311" s="194" t="s">
        <v>49</v>
      </c>
      <c r="I311" s="191" t="s">
        <v>49</v>
      </c>
      <c r="J311" s="198" t="str">
        <f t="shared" si="9"/>
        <v>ok</v>
      </c>
      <c r="K311" s="195"/>
      <c r="L311" s="197" t="s">
        <v>56</v>
      </c>
    </row>
    <row r="312" spans="1:12" s="195" customFormat="1" ht="12.75">
      <c r="A312" s="192">
        <v>39025</v>
      </c>
      <c r="B312" s="190">
        <v>1860.89147</v>
      </c>
      <c r="C312" s="190">
        <v>2442.3469999999998</v>
      </c>
      <c r="D312" s="184">
        <v>1700</v>
      </c>
      <c r="E312" s="184">
        <v>50</v>
      </c>
      <c r="F312" s="193">
        <f t="shared" si="8"/>
        <v>50</v>
      </c>
      <c r="G312" s="190">
        <v>1982</v>
      </c>
      <c r="H312" s="194" t="s">
        <v>49</v>
      </c>
      <c r="I312" s="191" t="s">
        <v>49</v>
      </c>
      <c r="J312" s="198" t="str">
        <f t="shared" si="9"/>
        <v>ok</v>
      </c>
      <c r="L312" s="197" t="s">
        <v>56</v>
      </c>
    </row>
    <row r="313" spans="1:12" ht="12.75">
      <c r="A313" s="183">
        <v>39026</v>
      </c>
      <c r="B313" s="190">
        <v>1788.7951600000001</v>
      </c>
      <c r="C313" s="190">
        <v>2444.2078184809689</v>
      </c>
      <c r="D313" s="184">
        <v>1700</v>
      </c>
      <c r="E313" s="184">
        <v>50</v>
      </c>
      <c r="F313" s="193">
        <f t="shared" si="8"/>
        <v>50</v>
      </c>
      <c r="G313" s="190">
        <v>1518</v>
      </c>
      <c r="H313" s="194" t="s">
        <v>49</v>
      </c>
      <c r="I313" s="191" t="s">
        <v>49</v>
      </c>
      <c r="J313" s="198" t="str">
        <f t="shared" si="9"/>
        <v>ok</v>
      </c>
      <c r="K313" s="195"/>
      <c r="L313" s="197" t="s">
        <v>56</v>
      </c>
    </row>
    <row r="314" spans="1:12" ht="12.75">
      <c r="A314" s="183">
        <v>39027</v>
      </c>
      <c r="B314" s="190">
        <v>1897.1917100000001</v>
      </c>
      <c r="C314" s="190">
        <v>2442.308077961839</v>
      </c>
      <c r="D314" s="184">
        <v>1700</v>
      </c>
      <c r="E314" s="184">
        <v>50</v>
      </c>
      <c r="F314" s="193">
        <f t="shared" si="8"/>
        <v>50</v>
      </c>
      <c r="G314" s="190">
        <v>1951</v>
      </c>
      <c r="H314" s="194" t="s">
        <v>49</v>
      </c>
      <c r="I314" s="191" t="s">
        <v>49</v>
      </c>
      <c r="J314" s="198" t="str">
        <f t="shared" si="9"/>
        <v>ok</v>
      </c>
      <c r="K314" s="195"/>
      <c r="L314" s="197" t="s">
        <v>56</v>
      </c>
    </row>
    <row r="315" spans="1:12" s="195" customFormat="1" ht="12.75">
      <c r="A315" s="192">
        <v>39028</v>
      </c>
      <c r="B315" s="190">
        <v>2015.16749</v>
      </c>
      <c r="C315" s="190">
        <v>2443.771461299481</v>
      </c>
      <c r="D315" s="184">
        <v>1700</v>
      </c>
      <c r="E315" s="184">
        <v>50</v>
      </c>
      <c r="F315" s="193">
        <f t="shared" si="8"/>
        <v>50</v>
      </c>
      <c r="G315" s="190">
        <v>1952</v>
      </c>
      <c r="H315" s="194" t="s">
        <v>49</v>
      </c>
      <c r="I315" s="191" t="s">
        <v>49</v>
      </c>
      <c r="J315" s="198" t="str">
        <f t="shared" si="9"/>
        <v>ok</v>
      </c>
      <c r="L315" s="197" t="s">
        <v>56</v>
      </c>
    </row>
    <row r="316" spans="1:12" ht="12.75">
      <c r="A316" s="183">
        <v>39029</v>
      </c>
      <c r="B316" s="190">
        <v>2145.2433500000002</v>
      </c>
      <c r="C316" s="190">
        <v>2443</v>
      </c>
      <c r="D316" s="184">
        <v>1700</v>
      </c>
      <c r="E316" s="184">
        <v>50</v>
      </c>
      <c r="F316" s="193">
        <f t="shared" si="8"/>
        <v>50</v>
      </c>
      <c r="G316" s="190">
        <v>2404</v>
      </c>
      <c r="H316" s="194" t="s">
        <v>49</v>
      </c>
      <c r="I316" s="191" t="s">
        <v>49</v>
      </c>
      <c r="J316" s="198" t="str">
        <f t="shared" si="9"/>
        <v>ok</v>
      </c>
      <c r="K316" s="195"/>
      <c r="L316" s="197" t="s">
        <v>56</v>
      </c>
    </row>
    <row r="317" spans="1:12" ht="12.75">
      <c r="A317" s="183">
        <v>39030</v>
      </c>
      <c r="B317" s="190">
        <v>2291.9568199999999</v>
      </c>
      <c r="C317" s="190">
        <v>2444</v>
      </c>
      <c r="D317" s="184">
        <v>1700</v>
      </c>
      <c r="E317" s="184">
        <v>50</v>
      </c>
      <c r="F317" s="193">
        <f t="shared" si="8"/>
        <v>50</v>
      </c>
      <c r="G317" s="190">
        <v>2284</v>
      </c>
      <c r="H317" s="194" t="s">
        <v>49</v>
      </c>
      <c r="I317" s="191" t="s">
        <v>49</v>
      </c>
      <c r="J317" s="198" t="str">
        <f t="shared" si="9"/>
        <v>ok</v>
      </c>
      <c r="K317" s="195"/>
      <c r="L317" s="197" t="s">
        <v>56</v>
      </c>
    </row>
    <row r="318" spans="1:12" ht="12.75">
      <c r="A318" s="183">
        <v>39031</v>
      </c>
      <c r="B318" s="190">
        <v>2341.8696500000001</v>
      </c>
      <c r="C318" s="190">
        <v>2448</v>
      </c>
      <c r="D318" s="184">
        <v>1700</v>
      </c>
      <c r="E318" s="184">
        <v>50</v>
      </c>
      <c r="F318" s="193">
        <f t="shared" si="8"/>
        <v>50</v>
      </c>
      <c r="G318" s="190">
        <v>1643</v>
      </c>
      <c r="H318" s="194" t="s">
        <v>49</v>
      </c>
      <c r="I318" s="191" t="s">
        <v>49</v>
      </c>
      <c r="J318" s="198" t="str">
        <f t="shared" si="9"/>
        <v>ok</v>
      </c>
      <c r="K318" s="195"/>
      <c r="L318" s="197" t="s">
        <v>56</v>
      </c>
    </row>
    <row r="319" spans="1:12" s="195" customFormat="1" ht="12.75">
      <c r="A319" s="192">
        <v>39032</v>
      </c>
      <c r="B319" s="190">
        <v>2341.8696500000001</v>
      </c>
      <c r="C319" s="190">
        <v>2451</v>
      </c>
      <c r="D319" s="184">
        <v>1700</v>
      </c>
      <c r="E319" s="184">
        <v>50</v>
      </c>
      <c r="F319" s="193">
        <f t="shared" si="8"/>
        <v>50</v>
      </c>
      <c r="G319" s="190">
        <v>1618</v>
      </c>
      <c r="H319" s="194" t="s">
        <v>49</v>
      </c>
      <c r="I319" s="191" t="s">
        <v>49</v>
      </c>
      <c r="J319" s="198" t="str">
        <f t="shared" si="9"/>
        <v>ok</v>
      </c>
      <c r="L319" s="197" t="s">
        <v>56</v>
      </c>
    </row>
    <row r="320" spans="1:12" s="195" customFormat="1" ht="12.75">
      <c r="A320" s="192">
        <v>39033</v>
      </c>
      <c r="B320" s="190">
        <v>2378.6740599999998</v>
      </c>
      <c r="C320" s="190">
        <v>2453</v>
      </c>
      <c r="D320" s="184">
        <v>1700</v>
      </c>
      <c r="E320" s="184">
        <v>50</v>
      </c>
      <c r="F320" s="193">
        <f t="shared" si="8"/>
        <v>50</v>
      </c>
      <c r="G320" s="190">
        <v>1967</v>
      </c>
      <c r="H320" s="194" t="s">
        <v>49</v>
      </c>
      <c r="I320" s="191" t="s">
        <v>49</v>
      </c>
      <c r="J320" s="198" t="str">
        <f t="shared" si="9"/>
        <v>ok</v>
      </c>
      <c r="L320" s="197" t="s">
        <v>56</v>
      </c>
    </row>
    <row r="321" spans="1:12" s="195" customFormat="1" ht="12.75">
      <c r="A321" s="192">
        <v>39034</v>
      </c>
      <c r="B321" s="190">
        <v>2470.9371700000002</v>
      </c>
      <c r="C321" s="190">
        <v>2453</v>
      </c>
      <c r="D321" s="184">
        <v>1700</v>
      </c>
      <c r="E321" s="184">
        <v>50</v>
      </c>
      <c r="F321" s="193">
        <f t="shared" si="8"/>
        <v>50</v>
      </c>
      <c r="G321" s="190">
        <v>1595</v>
      </c>
      <c r="H321" s="194" t="s">
        <v>49</v>
      </c>
      <c r="I321" s="191" t="s">
        <v>49</v>
      </c>
      <c r="J321" s="198" t="str">
        <f t="shared" si="9"/>
        <v>ok</v>
      </c>
      <c r="L321" s="197" t="s">
        <v>56</v>
      </c>
    </row>
    <row r="322" spans="1:12" s="195" customFormat="1" ht="12.75">
      <c r="A322" s="192">
        <v>39035</v>
      </c>
      <c r="B322" s="190">
        <v>2500.6831999999999</v>
      </c>
      <c r="C322" s="190">
        <v>2456</v>
      </c>
      <c r="D322" s="184">
        <v>1700</v>
      </c>
      <c r="E322" s="184">
        <v>50</v>
      </c>
      <c r="F322" s="193">
        <f t="shared" si="8"/>
        <v>50</v>
      </c>
      <c r="G322" s="190">
        <v>0</v>
      </c>
      <c r="H322" s="194" t="s">
        <v>49</v>
      </c>
      <c r="I322" s="191" t="s">
        <v>49</v>
      </c>
      <c r="J322" s="198" t="str">
        <f t="shared" si="9"/>
        <v>ok</v>
      </c>
      <c r="L322" s="197" t="s">
        <v>56</v>
      </c>
    </row>
    <row r="323" spans="1:12" ht="12.75">
      <c r="A323" s="183">
        <v>39036</v>
      </c>
      <c r="B323" s="190">
        <v>2482.5330800000002</v>
      </c>
      <c r="C323" s="190">
        <v>2453</v>
      </c>
      <c r="D323" s="184">
        <v>1700</v>
      </c>
      <c r="E323" s="184">
        <v>50</v>
      </c>
      <c r="F323" s="193">
        <f t="shared" si="8"/>
        <v>50</v>
      </c>
      <c r="G323" s="190">
        <v>403</v>
      </c>
      <c r="H323" s="194" t="s">
        <v>49</v>
      </c>
      <c r="I323" s="191" t="s">
        <v>49</v>
      </c>
      <c r="J323" s="198" t="str">
        <f t="shared" si="9"/>
        <v>ok</v>
      </c>
      <c r="K323" s="195"/>
      <c r="L323" s="197" t="s">
        <v>56</v>
      </c>
    </row>
    <row r="324" spans="1:12" ht="12.75">
      <c r="A324" s="183">
        <v>39037</v>
      </c>
      <c r="B324" s="190">
        <v>2452.7870499999999</v>
      </c>
      <c r="C324" s="190">
        <v>2454</v>
      </c>
      <c r="D324" s="184">
        <v>1700</v>
      </c>
      <c r="E324" s="184">
        <v>50</v>
      </c>
      <c r="F324" s="193">
        <f t="shared" si="8"/>
        <v>50</v>
      </c>
      <c r="G324" s="190">
        <v>1858</v>
      </c>
      <c r="H324" s="194" t="s">
        <v>49</v>
      </c>
      <c r="I324" s="191" t="s">
        <v>49</v>
      </c>
      <c r="J324" s="198" t="str">
        <f t="shared" si="9"/>
        <v>ok</v>
      </c>
      <c r="K324" s="195"/>
      <c r="L324" s="197" t="s">
        <v>56</v>
      </c>
    </row>
    <row r="325" spans="1:12" s="195" customFormat="1" ht="12.75">
      <c r="A325" s="192">
        <v>39038</v>
      </c>
      <c r="B325" s="190">
        <v>2450.2662</v>
      </c>
      <c r="C325" s="190">
        <v>2440</v>
      </c>
      <c r="D325" s="184">
        <v>1700</v>
      </c>
      <c r="E325" s="184">
        <v>50</v>
      </c>
      <c r="F325" s="193">
        <f t="shared" ref="F325:F369" si="10">IF(D325+E325&gt;C325,C325-D325,E325)</f>
        <v>50</v>
      </c>
      <c r="G325" s="190">
        <v>1447</v>
      </c>
      <c r="H325" s="194" t="s">
        <v>49</v>
      </c>
      <c r="I325" s="191" t="s">
        <v>49</v>
      </c>
      <c r="J325" s="198" t="str">
        <f t="shared" si="9"/>
        <v>ok</v>
      </c>
      <c r="L325" s="197" t="s">
        <v>56</v>
      </c>
    </row>
    <row r="326" spans="1:12" ht="12.75">
      <c r="A326" s="183">
        <v>39039</v>
      </c>
      <c r="B326" s="190">
        <v>2450.2662</v>
      </c>
      <c r="C326" s="190">
        <v>2442</v>
      </c>
      <c r="D326" s="184">
        <v>1700</v>
      </c>
      <c r="E326" s="184">
        <v>50</v>
      </c>
      <c r="F326" s="193">
        <f t="shared" si="10"/>
        <v>50</v>
      </c>
      <c r="G326" s="190">
        <v>1473</v>
      </c>
      <c r="H326" s="194" t="s">
        <v>49</v>
      </c>
      <c r="I326" s="191" t="s">
        <v>49</v>
      </c>
      <c r="J326" s="198" t="str">
        <f t="shared" ref="J326:J369" si="11">IF(D326+F326&gt;C326,"adjust","ok")</f>
        <v>ok</v>
      </c>
      <c r="K326" s="195"/>
      <c r="L326" s="197" t="s">
        <v>56</v>
      </c>
    </row>
    <row r="327" spans="1:12" ht="12.75">
      <c r="A327" s="183">
        <v>39040</v>
      </c>
      <c r="B327" s="190">
        <v>2331.7862500000001</v>
      </c>
      <c r="C327" s="190">
        <v>2439.14444</v>
      </c>
      <c r="D327" s="184">
        <v>1700</v>
      </c>
      <c r="E327" s="184">
        <v>50</v>
      </c>
      <c r="F327" s="193">
        <f t="shared" si="10"/>
        <v>50</v>
      </c>
      <c r="G327" s="190">
        <v>5661</v>
      </c>
      <c r="H327" s="194" t="s">
        <v>49</v>
      </c>
      <c r="I327" s="191" t="s">
        <v>49</v>
      </c>
      <c r="J327" s="198" t="str">
        <f t="shared" si="11"/>
        <v>ok</v>
      </c>
      <c r="K327" s="195"/>
      <c r="L327" s="197" t="s">
        <v>56</v>
      </c>
    </row>
    <row r="328" spans="1:12" ht="12.75">
      <c r="A328" s="183">
        <v>39041</v>
      </c>
      <c r="B328" s="190">
        <v>2178.5185700000002</v>
      </c>
      <c r="C328" s="190">
        <v>2442.5762</v>
      </c>
      <c r="D328" s="184">
        <v>1700</v>
      </c>
      <c r="E328" s="184">
        <v>50</v>
      </c>
      <c r="F328" s="193">
        <f t="shared" si="10"/>
        <v>50</v>
      </c>
      <c r="G328" s="190">
        <v>6719</v>
      </c>
      <c r="H328" s="194" t="s">
        <v>49</v>
      </c>
      <c r="I328" s="191" t="s">
        <v>49</v>
      </c>
      <c r="J328" s="198" t="str">
        <f t="shared" si="11"/>
        <v>ok</v>
      </c>
      <c r="L328" s="197" t="s">
        <v>56</v>
      </c>
    </row>
    <row r="329" spans="1:12" s="195" customFormat="1" ht="12.75">
      <c r="A329" s="192">
        <v>39042</v>
      </c>
      <c r="B329" s="190">
        <v>2062.5594700000001</v>
      </c>
      <c r="C329" s="190">
        <v>2440.3302899999999</v>
      </c>
      <c r="D329" s="184">
        <v>1700</v>
      </c>
      <c r="E329" s="184">
        <v>50</v>
      </c>
      <c r="F329" s="193">
        <f t="shared" si="10"/>
        <v>50</v>
      </c>
      <c r="G329" s="190">
        <v>4973</v>
      </c>
      <c r="H329" s="194" t="s">
        <v>49</v>
      </c>
      <c r="I329" s="191" t="s">
        <v>49</v>
      </c>
      <c r="J329" s="198" t="str">
        <f t="shared" si="11"/>
        <v>ok</v>
      </c>
      <c r="L329" s="197" t="s">
        <v>56</v>
      </c>
    </row>
    <row r="330" spans="1:12" ht="12.75">
      <c r="A330" s="183">
        <v>39043</v>
      </c>
      <c r="B330" s="190">
        <v>2015.67166</v>
      </c>
      <c r="C330" s="190">
        <v>2571.7109999999998</v>
      </c>
      <c r="D330" s="184">
        <v>1700</v>
      </c>
      <c r="E330" s="184">
        <v>50</v>
      </c>
      <c r="F330" s="193">
        <f t="shared" si="10"/>
        <v>50</v>
      </c>
      <c r="G330" s="190">
        <v>4969</v>
      </c>
      <c r="H330" s="194" t="s">
        <v>49</v>
      </c>
      <c r="I330" s="191" t="s">
        <v>49</v>
      </c>
      <c r="J330" s="198" t="str">
        <f t="shared" si="11"/>
        <v>ok</v>
      </c>
      <c r="L330" s="197" t="s">
        <v>56</v>
      </c>
    </row>
    <row r="331" spans="1:12" ht="12.75">
      <c r="A331" s="183">
        <v>39044</v>
      </c>
      <c r="B331" s="190">
        <v>1999.03405</v>
      </c>
      <c r="C331" s="190">
        <v>2458.9215199999999</v>
      </c>
      <c r="D331" s="184">
        <v>1700</v>
      </c>
      <c r="E331" s="184">
        <v>50</v>
      </c>
      <c r="F331" s="193">
        <f t="shared" si="10"/>
        <v>50</v>
      </c>
      <c r="G331" s="190">
        <v>4453</v>
      </c>
      <c r="H331" s="194" t="s">
        <v>49</v>
      </c>
      <c r="I331" s="191" t="s">
        <v>49</v>
      </c>
      <c r="J331" s="198" t="str">
        <f t="shared" si="11"/>
        <v>ok</v>
      </c>
      <c r="L331" s="197" t="s">
        <v>56</v>
      </c>
    </row>
    <row r="332" spans="1:12" ht="12.75">
      <c r="A332" s="183">
        <v>39045</v>
      </c>
      <c r="B332" s="190">
        <v>1990.9673299999999</v>
      </c>
      <c r="C332" s="190">
        <v>2455.5972750000001</v>
      </c>
      <c r="D332" s="184">
        <v>1700</v>
      </c>
      <c r="E332" s="184">
        <v>50</v>
      </c>
      <c r="F332" s="193">
        <f t="shared" si="10"/>
        <v>50</v>
      </c>
      <c r="G332" s="190">
        <v>3936</v>
      </c>
      <c r="H332" s="194" t="s">
        <v>49</v>
      </c>
      <c r="I332" s="191" t="s">
        <v>49</v>
      </c>
      <c r="J332" s="198" t="str">
        <f t="shared" si="11"/>
        <v>ok</v>
      </c>
      <c r="L332" s="197" t="s">
        <v>56</v>
      </c>
    </row>
    <row r="333" spans="1:12" ht="12.75">
      <c r="A333" s="183">
        <v>39046</v>
      </c>
      <c r="B333" s="190">
        <v>1990.9673299999999</v>
      </c>
      <c r="C333" s="190">
        <v>2449.9866550000002</v>
      </c>
      <c r="D333" s="184">
        <v>1700</v>
      </c>
      <c r="E333" s="184">
        <v>50</v>
      </c>
      <c r="F333" s="193">
        <f t="shared" si="10"/>
        <v>50</v>
      </c>
      <c r="G333" s="190">
        <v>3949</v>
      </c>
      <c r="H333" s="194" t="s">
        <v>49</v>
      </c>
      <c r="I333" s="191" t="s">
        <v>49</v>
      </c>
      <c r="J333" s="198" t="str">
        <f t="shared" si="11"/>
        <v>ok</v>
      </c>
      <c r="L333" s="197" t="s">
        <v>56</v>
      </c>
    </row>
    <row r="334" spans="1:12" ht="12.75">
      <c r="A334" s="183">
        <v>39047</v>
      </c>
      <c r="B334" s="190">
        <v>1925.9294</v>
      </c>
      <c r="C334" s="190">
        <v>2454.7938999999997</v>
      </c>
      <c r="D334" s="184">
        <v>1700</v>
      </c>
      <c r="E334" s="184">
        <v>50</v>
      </c>
      <c r="F334" s="193">
        <f t="shared" si="10"/>
        <v>50</v>
      </c>
      <c r="G334" s="190">
        <v>3998</v>
      </c>
      <c r="H334" s="194" t="s">
        <v>49</v>
      </c>
      <c r="I334" s="191" t="s">
        <v>49</v>
      </c>
      <c r="J334" s="198" t="str">
        <f t="shared" si="11"/>
        <v>ok</v>
      </c>
      <c r="L334" s="197" t="s">
        <v>56</v>
      </c>
    </row>
    <row r="335" spans="1:12" ht="12.75">
      <c r="A335" s="183">
        <v>39048</v>
      </c>
      <c r="B335" s="190">
        <v>1782.2409500000001</v>
      </c>
      <c r="C335" s="190">
        <v>2463.1539526579299</v>
      </c>
      <c r="D335" s="184">
        <v>1700</v>
      </c>
      <c r="E335" s="184">
        <v>50</v>
      </c>
      <c r="F335" s="193">
        <f t="shared" si="10"/>
        <v>50</v>
      </c>
      <c r="G335" s="190">
        <v>4382</v>
      </c>
      <c r="H335" s="194" t="s">
        <v>49</v>
      </c>
      <c r="I335" s="191" t="s">
        <v>49</v>
      </c>
      <c r="J335" s="198" t="str">
        <f t="shared" si="11"/>
        <v>ok</v>
      </c>
      <c r="L335" s="197" t="s">
        <v>56</v>
      </c>
    </row>
    <row r="336" spans="1:12" s="195" customFormat="1" ht="12.75">
      <c r="A336" s="192">
        <v>39049</v>
      </c>
      <c r="B336" s="190">
        <v>1582.08546</v>
      </c>
      <c r="C336" s="190">
        <v>2464.5715595675988</v>
      </c>
      <c r="D336" s="184">
        <v>1700</v>
      </c>
      <c r="E336" s="184">
        <v>50</v>
      </c>
      <c r="F336" s="193">
        <f t="shared" si="10"/>
        <v>50</v>
      </c>
      <c r="G336" s="190">
        <v>4990</v>
      </c>
      <c r="H336" s="194" t="s">
        <v>49</v>
      </c>
      <c r="I336" s="191" t="s">
        <v>49</v>
      </c>
      <c r="J336" s="198" t="str">
        <f t="shared" si="11"/>
        <v>ok</v>
      </c>
      <c r="L336" s="197" t="s">
        <v>56</v>
      </c>
    </row>
    <row r="337" spans="1:12" ht="12.75">
      <c r="A337" s="183">
        <v>39050</v>
      </c>
      <c r="B337" s="190">
        <v>1369.82989</v>
      </c>
      <c r="C337" s="190">
        <v>2456.1392997087278</v>
      </c>
      <c r="D337" s="184">
        <v>1700</v>
      </c>
      <c r="E337" s="184">
        <v>50</v>
      </c>
      <c r="F337" s="193">
        <f t="shared" si="10"/>
        <v>50</v>
      </c>
      <c r="G337" s="190">
        <v>6079</v>
      </c>
      <c r="H337" s="194" t="s">
        <v>49</v>
      </c>
      <c r="I337" s="191" t="s">
        <v>49</v>
      </c>
      <c r="J337" s="198" t="str">
        <f t="shared" si="11"/>
        <v>ok</v>
      </c>
      <c r="L337" s="197" t="s">
        <v>56</v>
      </c>
    </row>
    <row r="338" spans="1:12" ht="12.75">
      <c r="A338" s="183">
        <v>39051</v>
      </c>
      <c r="B338" s="190">
        <v>1188.3286900000001</v>
      </c>
      <c r="C338" s="190">
        <v>2500.1202061395502</v>
      </c>
      <c r="D338" s="184">
        <v>1700</v>
      </c>
      <c r="E338" s="184">
        <v>50</v>
      </c>
      <c r="F338" s="193">
        <f t="shared" si="10"/>
        <v>50</v>
      </c>
      <c r="G338" s="190">
        <v>5549</v>
      </c>
      <c r="H338" s="194" t="s">
        <v>49</v>
      </c>
      <c r="I338" s="191" t="s">
        <v>49</v>
      </c>
      <c r="J338" s="198" t="str">
        <f t="shared" si="11"/>
        <v>ok</v>
      </c>
      <c r="L338" s="197" t="s">
        <v>56</v>
      </c>
    </row>
    <row r="339" spans="1:12" ht="12.75">
      <c r="A339" s="183">
        <v>39052</v>
      </c>
      <c r="B339" s="190">
        <v>1092.0322200000001</v>
      </c>
      <c r="C339" s="190">
        <v>2472.3450782790192</v>
      </c>
      <c r="D339" s="184">
        <v>1700</v>
      </c>
      <c r="E339" s="184">
        <v>50</v>
      </c>
      <c r="F339" s="193">
        <f t="shared" si="10"/>
        <v>50</v>
      </c>
      <c r="G339" s="190">
        <v>6490</v>
      </c>
      <c r="H339" s="194" t="s">
        <v>54</v>
      </c>
      <c r="I339" s="191" t="s">
        <v>49</v>
      </c>
      <c r="J339" s="198" t="str">
        <f t="shared" si="11"/>
        <v>ok</v>
      </c>
      <c r="L339" s="197" t="s">
        <v>56</v>
      </c>
    </row>
    <row r="340" spans="1:12" s="195" customFormat="1" ht="12.75">
      <c r="A340" s="192">
        <v>39053</v>
      </c>
      <c r="B340" s="190">
        <v>1049.6819399999999</v>
      </c>
      <c r="C340" s="190">
        <v>2474.9284185705355</v>
      </c>
      <c r="D340" s="184">
        <v>1700</v>
      </c>
      <c r="E340" s="184">
        <v>50</v>
      </c>
      <c r="F340" s="193">
        <f t="shared" si="10"/>
        <v>50</v>
      </c>
      <c r="G340" s="190">
        <v>6677</v>
      </c>
      <c r="H340" s="194" t="s">
        <v>54</v>
      </c>
      <c r="I340" s="191" t="s">
        <v>49</v>
      </c>
      <c r="J340" s="198" t="str">
        <f t="shared" si="11"/>
        <v>ok</v>
      </c>
      <c r="L340" s="197" t="s">
        <v>56</v>
      </c>
    </row>
    <row r="341" spans="1:12" s="195" customFormat="1" ht="12.75">
      <c r="A341" s="192">
        <v>39054</v>
      </c>
      <c r="B341" s="190">
        <v>1016.91089</v>
      </c>
      <c r="C341" s="190">
        <v>2285.2047950000001</v>
      </c>
      <c r="D341" s="184">
        <v>1700</v>
      </c>
      <c r="E341" s="184">
        <v>50</v>
      </c>
      <c r="F341" s="193">
        <f t="shared" si="10"/>
        <v>50</v>
      </c>
      <c r="G341" s="190">
        <v>6484</v>
      </c>
      <c r="H341" s="194" t="s">
        <v>54</v>
      </c>
      <c r="I341" s="191" t="s">
        <v>49</v>
      </c>
      <c r="J341" s="198" t="str">
        <f t="shared" si="11"/>
        <v>ok</v>
      </c>
      <c r="L341" s="197" t="s">
        <v>56</v>
      </c>
    </row>
    <row r="342" spans="1:12" s="195" customFormat="1" ht="12.75">
      <c r="A342" s="192">
        <v>39055</v>
      </c>
      <c r="B342" s="190">
        <v>1011.86919</v>
      </c>
      <c r="C342" s="190">
        <v>2107</v>
      </c>
      <c r="D342" s="184">
        <v>1700</v>
      </c>
      <c r="E342" s="184">
        <v>50</v>
      </c>
      <c r="F342" s="193">
        <f t="shared" si="10"/>
        <v>50</v>
      </c>
      <c r="G342" s="190">
        <v>6719</v>
      </c>
      <c r="H342" s="194" t="s">
        <v>54</v>
      </c>
      <c r="I342" s="191" t="s">
        <v>49</v>
      </c>
      <c r="J342" s="198" t="str">
        <f t="shared" si="11"/>
        <v>ok</v>
      </c>
      <c r="L342" s="197" t="s">
        <v>56</v>
      </c>
    </row>
    <row r="343" spans="1:12" s="195" customFormat="1" ht="12.75">
      <c r="A343" s="192">
        <v>39056</v>
      </c>
      <c r="B343" s="190">
        <v>980.10648000000003</v>
      </c>
      <c r="C343" s="190">
        <v>2122</v>
      </c>
      <c r="D343" s="184">
        <v>1700</v>
      </c>
      <c r="E343" s="184">
        <v>50</v>
      </c>
      <c r="F343" s="193">
        <f t="shared" si="10"/>
        <v>50</v>
      </c>
      <c r="G343" s="190">
        <v>6524</v>
      </c>
      <c r="H343" s="194" t="s">
        <v>54</v>
      </c>
      <c r="I343" s="191" t="s">
        <v>49</v>
      </c>
      <c r="J343" s="198" t="str">
        <f t="shared" si="11"/>
        <v>ok</v>
      </c>
      <c r="L343" s="197" t="s">
        <v>56</v>
      </c>
    </row>
    <row r="344" spans="1:12" ht="12.75">
      <c r="A344" s="183">
        <v>39057</v>
      </c>
      <c r="B344" s="190">
        <v>951.87296000000003</v>
      </c>
      <c r="C344" s="190">
        <v>2138</v>
      </c>
      <c r="D344" s="184">
        <v>1700</v>
      </c>
      <c r="E344" s="184">
        <v>50</v>
      </c>
      <c r="F344" s="193">
        <f t="shared" si="10"/>
        <v>50</v>
      </c>
      <c r="G344" s="190">
        <v>6705</v>
      </c>
      <c r="H344" s="194" t="s">
        <v>54</v>
      </c>
      <c r="I344" s="191" t="s">
        <v>49</v>
      </c>
      <c r="J344" s="198" t="str">
        <f t="shared" si="11"/>
        <v>ok</v>
      </c>
      <c r="L344" s="197" t="s">
        <v>56</v>
      </c>
    </row>
    <row r="345" spans="1:12" ht="12.75">
      <c r="A345" s="183">
        <v>39058</v>
      </c>
      <c r="B345" s="190">
        <v>985.65235000000007</v>
      </c>
      <c r="C345" s="190">
        <v>2133</v>
      </c>
      <c r="D345" s="184">
        <v>1700</v>
      </c>
      <c r="E345" s="184">
        <v>50</v>
      </c>
      <c r="F345" s="193">
        <f t="shared" si="10"/>
        <v>50</v>
      </c>
      <c r="G345" s="190">
        <v>6691</v>
      </c>
      <c r="H345" s="194" t="s">
        <v>54</v>
      </c>
      <c r="I345" s="191" t="s">
        <v>49</v>
      </c>
      <c r="J345" s="198" t="str">
        <f t="shared" si="11"/>
        <v>ok</v>
      </c>
      <c r="K345" s="195"/>
      <c r="L345" s="197" t="s">
        <v>56</v>
      </c>
    </row>
    <row r="346" spans="1:12" ht="12.75">
      <c r="A346" s="183">
        <v>39059</v>
      </c>
      <c r="B346" s="190">
        <v>1017.41506</v>
      </c>
      <c r="C346" s="190">
        <v>2156</v>
      </c>
      <c r="D346" s="184">
        <v>1700</v>
      </c>
      <c r="E346" s="184">
        <v>50</v>
      </c>
      <c r="F346" s="193">
        <f t="shared" si="10"/>
        <v>50</v>
      </c>
      <c r="G346" s="190">
        <v>2662</v>
      </c>
      <c r="H346" s="194" t="s">
        <v>54</v>
      </c>
      <c r="I346" s="191" t="s">
        <v>49</v>
      </c>
      <c r="J346" s="198" t="str">
        <f t="shared" si="11"/>
        <v>ok</v>
      </c>
      <c r="L346" s="197" t="s">
        <v>56</v>
      </c>
    </row>
    <row r="347" spans="1:12" s="195" customFormat="1" ht="12.75">
      <c r="A347" s="192">
        <v>39060</v>
      </c>
      <c r="B347" s="190">
        <v>1017.41506</v>
      </c>
      <c r="C347" s="190">
        <v>2142</v>
      </c>
      <c r="D347" s="184">
        <v>1700</v>
      </c>
      <c r="E347" s="184">
        <v>50</v>
      </c>
      <c r="F347" s="193">
        <f t="shared" si="10"/>
        <v>50</v>
      </c>
      <c r="G347" s="190">
        <v>3196</v>
      </c>
      <c r="H347" s="194" t="s">
        <v>54</v>
      </c>
      <c r="I347" s="191" t="s">
        <v>49</v>
      </c>
      <c r="J347" s="198" t="str">
        <f t="shared" si="11"/>
        <v>ok</v>
      </c>
      <c r="K347"/>
      <c r="L347" s="197" t="s">
        <v>56</v>
      </c>
    </row>
    <row r="348" spans="1:12" ht="12.75">
      <c r="A348" s="183">
        <v>39061</v>
      </c>
      <c r="B348" s="190">
        <v>1028.5068000000001</v>
      </c>
      <c r="C348" s="190">
        <v>2142</v>
      </c>
      <c r="D348" s="184">
        <v>1700</v>
      </c>
      <c r="E348" s="184">
        <v>50</v>
      </c>
      <c r="F348" s="193">
        <f t="shared" si="10"/>
        <v>50</v>
      </c>
      <c r="G348" s="190">
        <v>3162</v>
      </c>
      <c r="H348" s="194" t="s">
        <v>54</v>
      </c>
      <c r="I348" s="191" t="s">
        <v>49</v>
      </c>
      <c r="J348" s="198" t="str">
        <f t="shared" si="11"/>
        <v>ok</v>
      </c>
      <c r="L348" s="197" t="s">
        <v>56</v>
      </c>
    </row>
    <row r="349" spans="1:12" ht="12.75">
      <c r="A349" s="183">
        <v>39062</v>
      </c>
      <c r="B349" s="190">
        <v>1068.8404</v>
      </c>
      <c r="C349" s="190">
        <v>2139.9108299999998</v>
      </c>
      <c r="D349" s="184">
        <v>1700</v>
      </c>
      <c r="E349" s="184">
        <v>50</v>
      </c>
      <c r="F349" s="193">
        <f t="shared" si="10"/>
        <v>50</v>
      </c>
      <c r="G349" s="190">
        <v>6564</v>
      </c>
      <c r="H349" s="194" t="s">
        <v>54</v>
      </c>
      <c r="I349" s="191" t="s">
        <v>49</v>
      </c>
      <c r="J349" s="198" t="str">
        <f t="shared" si="11"/>
        <v>ok</v>
      </c>
      <c r="K349" s="195"/>
      <c r="L349" s="197" t="s">
        <v>56</v>
      </c>
    </row>
    <row r="350" spans="1:12" s="195" customFormat="1" ht="12.75">
      <c r="A350" s="192">
        <v>39063</v>
      </c>
      <c r="B350" s="190">
        <v>1132.8699899999999</v>
      </c>
      <c r="C350" s="190">
        <v>2138.4396729999999</v>
      </c>
      <c r="D350" s="184">
        <v>1700</v>
      </c>
      <c r="E350" s="184">
        <v>50</v>
      </c>
      <c r="F350" s="193">
        <f t="shared" si="10"/>
        <v>50</v>
      </c>
      <c r="G350" s="190">
        <v>6584</v>
      </c>
      <c r="H350" s="194" t="s">
        <v>54</v>
      </c>
      <c r="I350" s="191" t="s">
        <v>49</v>
      </c>
      <c r="J350" s="198" t="str">
        <f t="shared" si="11"/>
        <v>ok</v>
      </c>
      <c r="L350" s="197" t="s">
        <v>56</v>
      </c>
    </row>
    <row r="351" spans="1:12" s="195" customFormat="1" ht="12.75">
      <c r="A351" s="192">
        <v>39064</v>
      </c>
      <c r="B351" s="190">
        <v>1167.15355</v>
      </c>
      <c r="C351" s="190">
        <v>2127.2150000000001</v>
      </c>
      <c r="D351" s="184">
        <v>1700</v>
      </c>
      <c r="E351" s="184">
        <v>50</v>
      </c>
      <c r="F351" s="193">
        <f t="shared" si="10"/>
        <v>50</v>
      </c>
      <c r="G351" s="190">
        <v>6584</v>
      </c>
      <c r="H351" s="194" t="s">
        <v>54</v>
      </c>
      <c r="I351" s="191" t="s">
        <v>49</v>
      </c>
      <c r="J351" s="198" t="str">
        <f t="shared" si="11"/>
        <v>ok</v>
      </c>
      <c r="L351" s="197" t="s">
        <v>56</v>
      </c>
    </row>
    <row r="352" spans="1:12" ht="12.75">
      <c r="A352" s="183">
        <v>39065</v>
      </c>
      <c r="B352" s="190">
        <v>1187.32035</v>
      </c>
      <c r="C352" s="190">
        <v>2124.6480126788056</v>
      </c>
      <c r="D352" s="184">
        <v>1700</v>
      </c>
      <c r="E352" s="184">
        <v>50</v>
      </c>
      <c r="F352" s="193">
        <f t="shared" si="10"/>
        <v>50</v>
      </c>
      <c r="G352" s="190">
        <v>6625</v>
      </c>
      <c r="H352" s="194" t="s">
        <v>54</v>
      </c>
      <c r="I352" s="191" t="s">
        <v>49</v>
      </c>
      <c r="J352" s="198" t="str">
        <f t="shared" si="11"/>
        <v>ok</v>
      </c>
      <c r="K352" s="195"/>
      <c r="L352" s="197" t="s">
        <v>56</v>
      </c>
    </row>
    <row r="353" spans="1:22" ht="12.75">
      <c r="A353" s="183">
        <v>39066</v>
      </c>
      <c r="B353" s="190">
        <v>1192.36205</v>
      </c>
      <c r="C353" s="190">
        <v>2131.6541172804136</v>
      </c>
      <c r="D353" s="184">
        <v>1700</v>
      </c>
      <c r="E353" s="184">
        <v>50</v>
      </c>
      <c r="F353" s="193">
        <f t="shared" si="10"/>
        <v>50</v>
      </c>
      <c r="G353" s="190">
        <v>6600</v>
      </c>
      <c r="H353" s="194" t="s">
        <v>54</v>
      </c>
      <c r="I353" s="191" t="s">
        <v>49</v>
      </c>
      <c r="J353" s="198" t="str">
        <f t="shared" si="11"/>
        <v>ok</v>
      </c>
      <c r="K353" s="195"/>
      <c r="L353" s="197" t="s">
        <v>56</v>
      </c>
    </row>
    <row r="354" spans="1:22" ht="12.75">
      <c r="A354" s="183">
        <v>39067</v>
      </c>
      <c r="B354" s="190">
        <v>1192.36205</v>
      </c>
      <c r="C354" s="190">
        <v>2142.0941731976941</v>
      </c>
      <c r="D354" s="184">
        <v>1700</v>
      </c>
      <c r="E354" s="184">
        <v>50</v>
      </c>
      <c r="F354" s="193">
        <f t="shared" si="10"/>
        <v>50</v>
      </c>
      <c r="G354" s="190">
        <v>7123</v>
      </c>
      <c r="H354" s="194" t="s">
        <v>54</v>
      </c>
      <c r="I354" s="191" t="s">
        <v>49</v>
      </c>
      <c r="J354" s="198" t="str">
        <f t="shared" si="11"/>
        <v>ok</v>
      </c>
      <c r="K354" s="195"/>
      <c r="L354" s="197" t="s">
        <v>56</v>
      </c>
    </row>
    <row r="355" spans="1:22" ht="12.75">
      <c r="A355" s="183">
        <v>39068</v>
      </c>
      <c r="B355" s="190">
        <v>1192.36205</v>
      </c>
      <c r="C355" s="190">
        <v>2165.9458800000002</v>
      </c>
      <c r="D355" s="184">
        <v>1700</v>
      </c>
      <c r="E355" s="184">
        <v>50</v>
      </c>
      <c r="F355" s="193">
        <f t="shared" si="10"/>
        <v>50</v>
      </c>
      <c r="G355" s="190">
        <v>6841</v>
      </c>
      <c r="H355" s="194" t="s">
        <v>54</v>
      </c>
      <c r="I355" s="191" t="s">
        <v>49</v>
      </c>
      <c r="J355" s="198" t="str">
        <f t="shared" si="11"/>
        <v>ok</v>
      </c>
      <c r="K355" s="195"/>
      <c r="L355" s="197" t="s">
        <v>56</v>
      </c>
    </row>
    <row r="356" spans="1:22" ht="12.75">
      <c r="A356" s="183">
        <v>39069</v>
      </c>
      <c r="B356" s="190">
        <v>1192.36205</v>
      </c>
      <c r="C356" s="190">
        <v>1977.9351200000001</v>
      </c>
      <c r="D356" s="184">
        <v>1700</v>
      </c>
      <c r="E356" s="184">
        <v>50</v>
      </c>
      <c r="F356" s="193">
        <f t="shared" si="10"/>
        <v>50</v>
      </c>
      <c r="G356" s="190">
        <v>6974</v>
      </c>
      <c r="H356" s="194" t="s">
        <v>54</v>
      </c>
      <c r="I356" s="191" t="s">
        <v>49</v>
      </c>
      <c r="J356" s="198" t="str">
        <f t="shared" si="11"/>
        <v>ok</v>
      </c>
      <c r="K356" s="195"/>
      <c r="L356" s="197" t="s">
        <v>56</v>
      </c>
    </row>
    <row r="357" spans="1:22" ht="12.75">
      <c r="A357" s="183">
        <v>39070</v>
      </c>
      <c r="B357" s="190">
        <v>1192.36205</v>
      </c>
      <c r="C357" s="190">
        <v>1791.7291</v>
      </c>
      <c r="D357" s="184">
        <v>1700</v>
      </c>
      <c r="E357" s="184">
        <v>50</v>
      </c>
      <c r="F357" s="193">
        <f t="shared" si="10"/>
        <v>50</v>
      </c>
      <c r="G357" s="190">
        <v>2290</v>
      </c>
      <c r="H357" s="194" t="s">
        <v>54</v>
      </c>
      <c r="I357" s="191" t="s">
        <v>49</v>
      </c>
      <c r="J357" s="198" t="str">
        <f t="shared" si="11"/>
        <v>ok</v>
      </c>
      <c r="K357" s="195"/>
      <c r="L357" s="197" t="s">
        <v>56</v>
      </c>
    </row>
    <row r="358" spans="1:22" ht="12.75">
      <c r="A358" s="183">
        <v>39071</v>
      </c>
      <c r="B358" s="190">
        <v>1189.8412000000001</v>
      </c>
      <c r="C358" s="190">
        <v>1765.5895759999999</v>
      </c>
      <c r="D358" s="184">
        <v>1700</v>
      </c>
      <c r="E358" s="184">
        <v>50</v>
      </c>
      <c r="F358" s="193">
        <f t="shared" si="10"/>
        <v>50</v>
      </c>
      <c r="G358" s="190">
        <v>1585</v>
      </c>
      <c r="H358" s="194" t="s">
        <v>54</v>
      </c>
      <c r="I358" s="191" t="s">
        <v>49</v>
      </c>
      <c r="J358" s="198" t="str">
        <f t="shared" si="11"/>
        <v>ok</v>
      </c>
      <c r="K358" s="195"/>
      <c r="L358" s="197" t="s">
        <v>56</v>
      </c>
    </row>
    <row r="359" spans="1:22" ht="12.75">
      <c r="A359" s="183">
        <v>39072</v>
      </c>
      <c r="B359" s="190">
        <v>1137.9116899999999</v>
      </c>
      <c r="C359" s="190">
        <v>1792</v>
      </c>
      <c r="D359" s="184">
        <v>1700</v>
      </c>
      <c r="E359" s="184">
        <v>50</v>
      </c>
      <c r="F359" s="193">
        <f t="shared" si="10"/>
        <v>50</v>
      </c>
      <c r="G359" s="190">
        <v>1601</v>
      </c>
      <c r="H359" s="194" t="s">
        <v>54</v>
      </c>
      <c r="I359" s="191" t="s">
        <v>49</v>
      </c>
      <c r="J359" s="198" t="str">
        <f t="shared" si="11"/>
        <v>ok</v>
      </c>
      <c r="K359" s="195"/>
      <c r="L359" s="197" t="s">
        <v>56</v>
      </c>
    </row>
    <row r="360" spans="1:22" ht="12.75">
      <c r="A360" s="183">
        <v>39073</v>
      </c>
      <c r="B360" s="190">
        <v>1062.79036</v>
      </c>
      <c r="C360" s="190">
        <v>1804</v>
      </c>
      <c r="D360" s="184">
        <v>1700</v>
      </c>
      <c r="E360" s="184">
        <v>50</v>
      </c>
      <c r="F360" s="193">
        <f t="shared" si="10"/>
        <v>50</v>
      </c>
      <c r="G360" s="190">
        <v>817</v>
      </c>
      <c r="H360" s="194" t="s">
        <v>54</v>
      </c>
      <c r="I360" s="191" t="s">
        <v>49</v>
      </c>
      <c r="J360" s="198" t="str">
        <f t="shared" si="11"/>
        <v>ok</v>
      </c>
      <c r="K360" s="195"/>
      <c r="L360" s="197" t="s">
        <v>56</v>
      </c>
    </row>
    <row r="361" spans="1:22" ht="12.75">
      <c r="A361" s="183">
        <v>39074</v>
      </c>
      <c r="B361" s="190">
        <v>1012.87753</v>
      </c>
      <c r="C361" s="190">
        <v>1814</v>
      </c>
      <c r="D361" s="184">
        <v>1700</v>
      </c>
      <c r="E361" s="184">
        <v>50</v>
      </c>
      <c r="F361" s="193">
        <f t="shared" si="10"/>
        <v>50</v>
      </c>
      <c r="G361" s="190">
        <v>730</v>
      </c>
      <c r="H361" s="194" t="s">
        <v>54</v>
      </c>
      <c r="I361" s="191" t="s">
        <v>49</v>
      </c>
      <c r="J361" s="198" t="str">
        <f t="shared" si="11"/>
        <v>ok</v>
      </c>
      <c r="K361" s="195"/>
      <c r="L361" s="197" t="s">
        <v>56</v>
      </c>
    </row>
    <row r="362" spans="1:22" ht="12.75">
      <c r="A362" s="183">
        <v>39075</v>
      </c>
      <c r="B362" s="190">
        <v>1007.3316600000001</v>
      </c>
      <c r="C362" s="190">
        <v>1790</v>
      </c>
      <c r="D362" s="184">
        <v>1700</v>
      </c>
      <c r="E362" s="184">
        <v>50</v>
      </c>
      <c r="F362" s="193">
        <f t="shared" si="10"/>
        <v>50</v>
      </c>
      <c r="G362" s="190">
        <v>1647</v>
      </c>
      <c r="H362" s="194" t="s">
        <v>54</v>
      </c>
      <c r="I362" s="191" t="s">
        <v>49</v>
      </c>
      <c r="J362" s="198" t="str">
        <f t="shared" si="11"/>
        <v>ok</v>
      </c>
      <c r="K362" s="195"/>
      <c r="L362" s="197" t="s">
        <v>56</v>
      </c>
    </row>
    <row r="363" spans="1:22" ht="12.75">
      <c r="A363" s="183">
        <v>39076</v>
      </c>
      <c r="B363" s="190">
        <v>1006.82749</v>
      </c>
      <c r="C363" s="190">
        <v>1795</v>
      </c>
      <c r="D363" s="184">
        <v>1700</v>
      </c>
      <c r="E363" s="184">
        <v>50</v>
      </c>
      <c r="F363" s="193">
        <f t="shared" si="10"/>
        <v>50</v>
      </c>
      <c r="G363" s="190">
        <v>710</v>
      </c>
      <c r="H363" s="194" t="s">
        <v>54</v>
      </c>
      <c r="I363" s="191" t="s">
        <v>49</v>
      </c>
      <c r="J363" s="198" t="str">
        <f t="shared" si="11"/>
        <v>ok</v>
      </c>
      <c r="K363" s="195"/>
      <c r="L363" s="197" t="s">
        <v>56</v>
      </c>
    </row>
    <row r="364" spans="1:22" ht="12.75">
      <c r="A364" s="183">
        <v>39077</v>
      </c>
      <c r="B364" s="190">
        <v>1007.3316600000001</v>
      </c>
      <c r="C364" s="190">
        <v>1789.0638000000001</v>
      </c>
      <c r="D364" s="184">
        <v>1700</v>
      </c>
      <c r="E364" s="184">
        <v>50</v>
      </c>
      <c r="F364" s="193">
        <f t="shared" si="10"/>
        <v>50</v>
      </c>
      <c r="G364" s="190">
        <v>2239</v>
      </c>
      <c r="H364" s="194" t="s">
        <v>54</v>
      </c>
      <c r="I364" s="191" t="s">
        <v>49</v>
      </c>
      <c r="J364" s="198" t="str">
        <f t="shared" si="11"/>
        <v>ok</v>
      </c>
      <c r="K364" s="195"/>
      <c r="L364" s="197" t="s">
        <v>56</v>
      </c>
    </row>
    <row r="365" spans="1:22" ht="12.75">
      <c r="A365" s="183">
        <v>39078</v>
      </c>
      <c r="B365" s="190">
        <v>1007.3316600000001</v>
      </c>
      <c r="C365" s="190">
        <v>1783.7843600000001</v>
      </c>
      <c r="D365" s="184">
        <v>1700</v>
      </c>
      <c r="E365" s="184">
        <v>50</v>
      </c>
      <c r="F365" s="193">
        <f t="shared" si="10"/>
        <v>50</v>
      </c>
      <c r="G365" s="190">
        <v>2132</v>
      </c>
      <c r="H365" s="194" t="s">
        <v>54</v>
      </c>
      <c r="I365" s="191" t="s">
        <v>49</v>
      </c>
      <c r="J365" s="198" t="str">
        <f t="shared" si="11"/>
        <v>ok</v>
      </c>
      <c r="K365" s="195"/>
      <c r="L365" s="197" t="s">
        <v>56</v>
      </c>
    </row>
    <row r="366" spans="1:22" ht="12.75">
      <c r="A366" s="183">
        <v>39079</v>
      </c>
      <c r="B366" s="190">
        <v>1007.3316600000001</v>
      </c>
      <c r="C366" s="190">
        <v>1786.8587699999998</v>
      </c>
      <c r="D366" s="184">
        <v>1700</v>
      </c>
      <c r="E366" s="184">
        <v>50</v>
      </c>
      <c r="F366" s="193">
        <f t="shared" si="10"/>
        <v>50</v>
      </c>
      <c r="G366" s="190">
        <v>2202</v>
      </c>
      <c r="H366" s="194" t="s">
        <v>54</v>
      </c>
      <c r="I366" s="191" t="s">
        <v>49</v>
      </c>
      <c r="J366" s="198" t="str">
        <f t="shared" si="11"/>
        <v>ok</v>
      </c>
      <c r="K366" s="195"/>
      <c r="L366" s="197" t="s">
        <v>56</v>
      </c>
    </row>
    <row r="367" spans="1:22" ht="12.75">
      <c r="A367" s="183">
        <v>39080</v>
      </c>
      <c r="B367" s="190">
        <v>1014.39004</v>
      </c>
      <c r="C367" s="190">
        <v>1789.62319</v>
      </c>
      <c r="D367" s="184">
        <v>1700</v>
      </c>
      <c r="E367" s="184">
        <v>50</v>
      </c>
      <c r="F367" s="193">
        <f t="shared" si="10"/>
        <v>50</v>
      </c>
      <c r="G367" s="190">
        <v>2202</v>
      </c>
      <c r="H367" s="194" t="s">
        <v>54</v>
      </c>
      <c r="I367" s="191" t="s">
        <v>49</v>
      </c>
      <c r="J367" s="198" t="str">
        <f t="shared" si="11"/>
        <v>ok</v>
      </c>
      <c r="K367" s="195"/>
      <c r="L367" s="197" t="s">
        <v>56</v>
      </c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</row>
    <row r="368" spans="1:22" ht="12.75">
      <c r="A368" s="183">
        <v>39081</v>
      </c>
      <c r="B368" s="190">
        <v>1032.0359900000001</v>
      </c>
      <c r="C368" s="190">
        <v>1790.0901689999998</v>
      </c>
      <c r="D368" s="184">
        <v>1700</v>
      </c>
      <c r="E368" s="184">
        <v>50</v>
      </c>
      <c r="F368" s="193">
        <f t="shared" si="10"/>
        <v>50</v>
      </c>
      <c r="G368" s="190">
        <v>2202</v>
      </c>
      <c r="H368" s="194" t="s">
        <v>54</v>
      </c>
      <c r="I368" s="191" t="s">
        <v>49</v>
      </c>
      <c r="J368" s="198" t="str">
        <f t="shared" si="11"/>
        <v>ok</v>
      </c>
      <c r="K368" s="195"/>
      <c r="L368" s="197" t="s">
        <v>56</v>
      </c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</row>
    <row r="369" spans="1:12" s="207" customFormat="1" ht="12.75">
      <c r="A369" s="204">
        <v>39082</v>
      </c>
      <c r="B369" s="205">
        <v>1036.5735199999999</v>
      </c>
      <c r="C369" s="205">
        <v>1779.1462349999999</v>
      </c>
      <c r="D369" s="184">
        <v>1700</v>
      </c>
      <c r="E369" s="184">
        <v>50</v>
      </c>
      <c r="F369" s="193">
        <f t="shared" si="10"/>
        <v>50</v>
      </c>
      <c r="G369" s="205">
        <v>1646</v>
      </c>
      <c r="H369" s="194" t="s">
        <v>54</v>
      </c>
      <c r="I369" s="206" t="s">
        <v>49</v>
      </c>
      <c r="J369" s="198" t="str">
        <f t="shared" si="11"/>
        <v>ok</v>
      </c>
      <c r="K369" s="195"/>
      <c r="L369" s="197" t="s">
        <v>56</v>
      </c>
    </row>
    <row r="370" spans="1:12" ht="12.75">
      <c r="A370" s="208" t="s">
        <v>7</v>
      </c>
    </row>
    <row r="371" spans="1:12" ht="12.75">
      <c r="A371" s="208" t="s">
        <v>39</v>
      </c>
      <c r="B371" s="189"/>
      <c r="C371" s="189"/>
      <c r="D371" s="189"/>
      <c r="E371" s="189"/>
      <c r="F371" s="189"/>
      <c r="G371" s="189"/>
      <c r="H371" s="189"/>
      <c r="I371" s="189"/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</sheetPr>
  <dimension ref="A1:AG395"/>
  <sheetViews>
    <sheetView showGridLines="0" zoomScaleNormal="100" workbookViewId="0">
      <pane xSplit="2" ySplit="7" topLeftCell="C359" activePane="bottomRight" state="frozenSplit"/>
      <selection activeCell="D37" sqref="D37"/>
      <selection pane="topRight" activeCell="D37" sqref="D37"/>
      <selection pane="bottomLeft" activeCell="D37" sqref="D37"/>
      <selection pane="bottomRight" activeCell="E344" sqref="E344"/>
    </sheetView>
  </sheetViews>
  <sheetFormatPr defaultColWidth="9.140625" defaultRowHeight="12.75"/>
  <cols>
    <col min="1" max="1" width="1.7109375" style="1" customWidth="1"/>
    <col min="2" max="2" width="11.85546875" style="5" customWidth="1"/>
    <col min="3" max="3" width="8.42578125" style="297" customWidth="1"/>
    <col min="4" max="4" width="14" style="1" customWidth="1"/>
    <col min="5" max="5" width="15.28515625" style="1" customWidth="1"/>
    <col min="6" max="6" width="8.42578125" style="1" customWidth="1"/>
    <col min="7" max="7" width="8.5703125" style="1" customWidth="1"/>
    <col min="8" max="8" width="10.28515625" style="1" hidden="1" customWidth="1"/>
    <col min="9" max="9" width="12.85546875" style="1" customWidth="1"/>
    <col min="10" max="10" width="11.28515625" style="1" customWidth="1"/>
    <col min="11" max="11" width="9.5703125" style="1" bestFit="1" customWidth="1"/>
    <col min="12" max="12" width="10.85546875" style="1" customWidth="1"/>
    <col min="13" max="13" width="9.5703125" style="1" bestFit="1" customWidth="1"/>
    <col min="14" max="17" width="9.5703125" style="1" hidden="1" customWidth="1"/>
    <col min="18" max="18" width="9.85546875" style="1" hidden="1" customWidth="1"/>
    <col min="19" max="19" width="9.42578125" style="1" hidden="1" customWidth="1"/>
    <col min="20" max="20" width="9.42578125" style="1" customWidth="1"/>
    <col min="21" max="21" width="12.140625" style="1" customWidth="1"/>
    <col min="22" max="22" width="3.5703125" style="1" hidden="1" customWidth="1"/>
    <col min="23" max="24" width="0" style="1" hidden="1" customWidth="1"/>
    <col min="25" max="25" width="13.85546875" style="5" bestFit="1" customWidth="1"/>
    <col min="26" max="26" width="9.85546875" style="5" customWidth="1"/>
    <col min="27" max="27" width="11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C1" s="470" t="s">
        <v>92</v>
      </c>
      <c r="D1" s="5"/>
      <c r="E1" s="5"/>
      <c r="F1" s="5"/>
      <c r="G1" s="5"/>
      <c r="H1" s="210"/>
      <c r="I1" s="210"/>
      <c r="J1" s="210"/>
    </row>
    <row r="2" spans="1:30" s="18" customFormat="1" ht="18" customHeight="1" thickBot="1">
      <c r="A2" s="6"/>
      <c r="B2" s="211"/>
      <c r="C2" s="212"/>
      <c r="D2" s="472" t="s">
        <v>0</v>
      </c>
      <c r="E2" s="473"/>
      <c r="F2" s="474"/>
      <c r="G2" s="213"/>
      <c r="H2" s="214"/>
      <c r="I2" s="215"/>
      <c r="J2" s="215"/>
      <c r="K2" s="211"/>
      <c r="L2" s="214"/>
      <c r="M2" s="214"/>
      <c r="N2" s="216"/>
      <c r="O2" s="217" t="s">
        <v>1</v>
      </c>
      <c r="P2" s="218"/>
      <c r="Q2" s="219"/>
      <c r="R2" s="220"/>
      <c r="S2" s="220" t="s">
        <v>2</v>
      </c>
      <c r="T2" s="221" t="s">
        <v>3</v>
      </c>
      <c r="U2" s="222" t="s">
        <v>4</v>
      </c>
      <c r="V2" s="17"/>
      <c r="W2" s="6"/>
      <c r="X2" s="6"/>
      <c r="Z2" s="460">
        <v>2012</v>
      </c>
    </row>
    <row r="3" spans="1:30" s="18" customFormat="1" ht="15" thickBot="1">
      <c r="A3" s="6"/>
      <c r="B3" s="223"/>
      <c r="D3" s="475" t="s">
        <v>5</v>
      </c>
      <c r="E3" s="476"/>
      <c r="F3" s="224" t="s">
        <v>6</v>
      </c>
      <c r="G3" s="218"/>
      <c r="H3" s="225" t="s">
        <v>7</v>
      </c>
      <c r="I3" s="477" t="s">
        <v>8</v>
      </c>
      <c r="J3" s="478"/>
      <c r="K3" s="225" t="s">
        <v>9</v>
      </c>
      <c r="L3" s="225" t="s">
        <v>7</v>
      </c>
      <c r="M3" s="225" t="s">
        <v>10</v>
      </c>
      <c r="N3" s="226"/>
      <c r="O3" s="226"/>
      <c r="P3" s="227"/>
      <c r="Q3" s="225" t="s">
        <v>11</v>
      </c>
      <c r="R3" s="215" t="s">
        <v>12</v>
      </c>
      <c r="S3" s="215" t="s">
        <v>13</v>
      </c>
      <c r="T3" s="228" t="s">
        <v>14</v>
      </c>
      <c r="U3" s="229" t="s">
        <v>15</v>
      </c>
      <c r="V3" s="17"/>
      <c r="W3" s="6"/>
      <c r="X3" s="6"/>
      <c r="Y3" s="215" t="s">
        <v>91</v>
      </c>
      <c r="Z3" s="461" t="s">
        <v>79</v>
      </c>
      <c r="AA3" s="207" t="s">
        <v>71</v>
      </c>
      <c r="AB3" s="27"/>
      <c r="AC3" s="27"/>
      <c r="AD3" s="27"/>
    </row>
    <row r="4" spans="1:30" s="28" customFormat="1" ht="15" customHeight="1" thickBot="1">
      <c r="B4" s="230"/>
      <c r="C4" s="231" t="s">
        <v>16</v>
      </c>
      <c r="D4" s="232" t="s">
        <v>17</v>
      </c>
      <c r="E4" s="233" t="s">
        <v>18</v>
      </c>
      <c r="F4" s="213" t="s">
        <v>19</v>
      </c>
      <c r="G4" s="233" t="s">
        <v>20</v>
      </c>
      <c r="H4" s="234" t="s">
        <v>21</v>
      </c>
      <c r="I4" s="232" t="s">
        <v>22</v>
      </c>
      <c r="J4" s="235" t="s">
        <v>23</v>
      </c>
      <c r="K4" s="234" t="s">
        <v>24</v>
      </c>
      <c r="L4" s="234" t="s">
        <v>25</v>
      </c>
      <c r="M4" s="234" t="s">
        <v>23</v>
      </c>
      <c r="N4" s="234" t="s">
        <v>20</v>
      </c>
      <c r="O4" s="234" t="s">
        <v>19</v>
      </c>
      <c r="P4" s="233" t="s">
        <v>7</v>
      </c>
      <c r="Q4" s="234" t="s">
        <v>26</v>
      </c>
      <c r="R4" s="235" t="s">
        <v>27</v>
      </c>
      <c r="S4" s="235" t="s">
        <v>28</v>
      </c>
      <c r="T4" s="236" t="s">
        <v>29</v>
      </c>
      <c r="U4" s="237" t="s">
        <v>29</v>
      </c>
      <c r="V4" s="17"/>
      <c r="W4" s="18"/>
      <c r="X4" s="18"/>
      <c r="Y4" s="215" t="s">
        <v>68</v>
      </c>
      <c r="Z4" s="462" t="s">
        <v>80</v>
      </c>
      <c r="AA4" s="479" t="s">
        <v>73</v>
      </c>
    </row>
    <row r="5" spans="1:30" s="35" customFormat="1" ht="12.75" hidden="1" customHeight="1">
      <c r="B5" s="238"/>
      <c r="C5" s="37"/>
      <c r="D5" s="38"/>
      <c r="E5" s="39"/>
      <c r="F5" s="39"/>
      <c r="G5" s="40"/>
      <c r="H5" s="41"/>
      <c r="I5" s="39"/>
      <c r="J5" s="39"/>
      <c r="K5" s="40"/>
      <c r="L5" s="239"/>
      <c r="M5" s="239"/>
      <c r="N5" s="239" t="s">
        <v>30</v>
      </c>
      <c r="O5" s="42" t="s">
        <v>31</v>
      </c>
      <c r="P5" s="239" t="s">
        <v>32</v>
      </c>
      <c r="Q5" s="240" t="s">
        <v>33</v>
      </c>
      <c r="R5" s="241" t="s">
        <v>32</v>
      </c>
      <c r="S5" s="241" t="s">
        <v>34</v>
      </c>
      <c r="T5" s="242"/>
      <c r="U5" s="240"/>
      <c r="V5" s="45"/>
      <c r="Z5" s="482" t="s">
        <v>81</v>
      </c>
      <c r="AA5" s="479"/>
    </row>
    <row r="6" spans="1:30" s="46" customFormat="1" ht="11.25" hidden="1" customHeight="1">
      <c r="B6" s="47"/>
      <c r="C6" s="243"/>
      <c r="D6" s="244"/>
      <c r="E6" s="245"/>
      <c r="F6" s="245"/>
      <c r="G6" s="246"/>
      <c r="H6" s="244"/>
      <c r="I6" s="245"/>
      <c r="J6" s="245"/>
      <c r="K6" s="246"/>
      <c r="L6" s="247"/>
      <c r="M6" s="248"/>
      <c r="N6" s="249" t="s">
        <v>35</v>
      </c>
      <c r="O6" s="250"/>
      <c r="P6" s="250"/>
      <c r="Q6" s="251" t="s">
        <v>77</v>
      </c>
      <c r="R6" s="252"/>
      <c r="S6" s="252"/>
      <c r="T6" s="253"/>
      <c r="U6" s="254"/>
      <c r="V6" s="56"/>
      <c r="Y6" s="469"/>
      <c r="Z6" s="479"/>
      <c r="AA6" s="479"/>
    </row>
    <row r="7" spans="1:30" s="46" customFormat="1" ht="14.25" hidden="1" customHeight="1" thickBot="1">
      <c r="B7" s="57"/>
      <c r="C7" s="255"/>
      <c r="D7" s="256"/>
      <c r="E7" s="257"/>
      <c r="F7" s="257"/>
      <c r="G7" s="258"/>
      <c r="H7" s="256"/>
      <c r="I7" s="257"/>
      <c r="J7" s="257"/>
      <c r="K7" s="258"/>
      <c r="L7" s="255"/>
      <c r="M7" s="259"/>
      <c r="N7" s="260" t="s">
        <v>37</v>
      </c>
      <c r="O7" s="261" t="s">
        <v>36</v>
      </c>
      <c r="P7" s="262"/>
      <c r="Q7" s="263" t="s">
        <v>78</v>
      </c>
      <c r="R7" s="252"/>
      <c r="S7" s="252"/>
      <c r="T7" s="264"/>
      <c r="U7" s="265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B8" s="266">
        <v>40909</v>
      </c>
      <c r="C8" s="267">
        <f>'data''12'!B4</f>
        <v>1396.04673</v>
      </c>
      <c r="D8" s="268">
        <f t="shared" ref="D8:D71" si="0">IF(T8="N",IF(U8="n",IF(N8&gt;M8,M8,N8),0),0)</f>
        <v>1700</v>
      </c>
      <c r="E8" s="269">
        <f t="shared" ref="E8:E71" si="1">IF(T8="n",IF(U8="n",IF(N8&gt;M8,N8-M8,0),0),0)</f>
        <v>0</v>
      </c>
      <c r="F8" s="270">
        <f t="shared" ref="F8:F71" si="2">IF(T8="y",IF(U8="n",L8-N8,0),0)</f>
        <v>0</v>
      </c>
      <c r="G8" s="271">
        <f t="shared" ref="G8:G71" si="3">IF(T8="y",N8,0)</f>
        <v>0</v>
      </c>
      <c r="H8" s="268">
        <f t="shared" ref="H8:H71" si="4">+D8+E8+F8+G8</f>
        <v>1700</v>
      </c>
      <c r="I8" s="272">
        <f t="shared" ref="I8:I71" si="5">IF(U8="y",L8-N8,0)</f>
        <v>0</v>
      </c>
      <c r="J8" s="273">
        <f t="shared" ref="J8:J71" si="6">IF(U8="y",0,IF(T8="y",0,IF(L8-H8&gt;0,IF(M8-H8&gt;0,IF(L8&gt;=M8,M8-H8,IF(M8-L8&gt;0,L8-H8,0)),0),0)))</f>
        <v>157.22151200629833</v>
      </c>
      <c r="K8" s="274">
        <f t="shared" ref="K8:K71" si="7">IF(U8="y",0,IF(T8="y",0,IF(L8-H8&gt;0,IF(H8-M8&gt;0,L8-H8,IF(L8-M8&gt;0,L8-M8,0)),0)))</f>
        <v>0</v>
      </c>
      <c r="L8" s="267">
        <f>'data''12'!C4</f>
        <v>1857.2215120062983</v>
      </c>
      <c r="M8" s="275">
        <f t="shared" ref="M8:M71" si="8">+Q8-R8-S8</f>
        <v>3737</v>
      </c>
      <c r="N8" s="276">
        <f>+'data''12'!D4</f>
        <v>1700</v>
      </c>
      <c r="O8" s="277">
        <f>+'data''12'!E4</f>
        <v>50</v>
      </c>
      <c r="P8" s="278">
        <f t="shared" ref="P8:P71" si="9">SUM(N8:O8)</f>
        <v>1750</v>
      </c>
      <c r="Q8" s="267">
        <f>IF('data''12'!G4&lt;Z8, 'data''12'!G4, 'data''12'!G4-Z8)</f>
        <v>3737</v>
      </c>
      <c r="R8" s="77">
        <v>0</v>
      </c>
      <c r="S8" s="77">
        <v>0</v>
      </c>
      <c r="T8" s="77" t="str">
        <f>+'data''12'!H4</f>
        <v>N</v>
      </c>
      <c r="U8" s="187" t="str">
        <f>+'data''12'!I4</f>
        <v>N</v>
      </c>
      <c r="V8" s="77"/>
      <c r="W8" s="78" t="str">
        <f t="shared" ref="W8:W72" si="10">IF(SUM(H8:K8)=L8,"","sum of col (6)-(9) not equal to col (10)")</f>
        <v/>
      </c>
      <c r="X8" s="79" t="str">
        <f t="shared" ref="X8:X72" si="11">IF(T8="N",IF(U8="Y","Col (16)&amp; Col (17) Mismatch",""),"")</f>
        <v/>
      </c>
      <c r="Y8" s="77">
        <f>IF(T8="y", Q8, Q8-J8-D8)</f>
        <v>1879.7784879937017</v>
      </c>
      <c r="Z8" s="35">
        <v>0</v>
      </c>
      <c r="AA8" s="35">
        <v>0</v>
      </c>
      <c r="AC8" s="35" t="str">
        <f>IF(D8+J8&lt;=Q8, "", "y")</f>
        <v/>
      </c>
      <c r="AD8" s="279">
        <f t="shared" ref="AD8:AD71" si="12">M8-Q8</f>
        <v>0</v>
      </c>
    </row>
    <row r="9" spans="1:30">
      <c r="B9" s="266">
        <v>40910</v>
      </c>
      <c r="C9" s="267">
        <f>'data''12'!B5</f>
        <v>1396.04673</v>
      </c>
      <c r="D9" s="268">
        <f t="shared" si="0"/>
        <v>1700</v>
      </c>
      <c r="E9" s="269">
        <f t="shared" si="1"/>
        <v>0</v>
      </c>
      <c r="F9" s="270">
        <f t="shared" si="2"/>
        <v>0</v>
      </c>
      <c r="G9" s="271">
        <f t="shared" si="3"/>
        <v>0</v>
      </c>
      <c r="H9" s="268">
        <f t="shared" si="4"/>
        <v>1700</v>
      </c>
      <c r="I9" s="272">
        <f t="shared" si="5"/>
        <v>0</v>
      </c>
      <c r="J9" s="273">
        <f t="shared" si="6"/>
        <v>142.8989704471478</v>
      </c>
      <c r="K9" s="274">
        <f t="shared" si="7"/>
        <v>0</v>
      </c>
      <c r="L9" s="267">
        <f>'data''12'!C5</f>
        <v>1842.8989704471478</v>
      </c>
      <c r="M9" s="275">
        <f t="shared" si="8"/>
        <v>4082</v>
      </c>
      <c r="N9" s="276">
        <f>+'data''12'!D5</f>
        <v>1700</v>
      </c>
      <c r="O9" s="277">
        <f>+'data''12'!E5</f>
        <v>50</v>
      </c>
      <c r="P9" s="278">
        <f t="shared" si="9"/>
        <v>1750</v>
      </c>
      <c r="Q9" s="267">
        <f>IF('data''12'!G5&lt;Z9, 'data''12'!G5, 'data''12'!G5-Z9)</f>
        <v>4082</v>
      </c>
      <c r="R9" s="279"/>
      <c r="S9" s="279"/>
      <c r="T9" s="77" t="str">
        <f>+'data''12'!H5</f>
        <v>N</v>
      </c>
      <c r="U9" s="187" t="str">
        <f>+'data''12'!I5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3">IF(T9="y", Q9, Q9-J9-D9)</f>
        <v>2239.1010295528522</v>
      </c>
      <c r="Z9" s="5">
        <v>0</v>
      </c>
      <c r="AA9" s="5">
        <v>0</v>
      </c>
      <c r="AC9" s="35" t="str">
        <f t="shared" ref="AC9:AC72" si="14">IF(D9+J9&lt;=Q9, "", "y")</f>
        <v/>
      </c>
      <c r="AD9" s="279">
        <f t="shared" si="12"/>
        <v>0</v>
      </c>
    </row>
    <row r="10" spans="1:30">
      <c r="B10" s="266">
        <v>40911</v>
      </c>
      <c r="C10" s="267">
        <f>'data''12'!B6</f>
        <v>1395.0383899999999</v>
      </c>
      <c r="D10" s="268">
        <f t="shared" si="0"/>
        <v>1700</v>
      </c>
      <c r="E10" s="269">
        <f t="shared" si="1"/>
        <v>0</v>
      </c>
      <c r="F10" s="270">
        <f t="shared" si="2"/>
        <v>0</v>
      </c>
      <c r="G10" s="271">
        <f t="shared" si="3"/>
        <v>0</v>
      </c>
      <c r="H10" s="268">
        <f t="shared" si="4"/>
        <v>1700</v>
      </c>
      <c r="I10" s="272">
        <f t="shared" si="5"/>
        <v>0</v>
      </c>
      <c r="J10" s="273">
        <f t="shared" si="6"/>
        <v>143.60140000000001</v>
      </c>
      <c r="K10" s="274">
        <f t="shared" si="7"/>
        <v>0</v>
      </c>
      <c r="L10" s="267">
        <f>'data''12'!C6</f>
        <v>1843.6014</v>
      </c>
      <c r="M10" s="275">
        <f t="shared" si="8"/>
        <v>4082</v>
      </c>
      <c r="N10" s="276">
        <f>+'data''12'!D6</f>
        <v>1700</v>
      </c>
      <c r="O10" s="277">
        <f>+'data''12'!E6</f>
        <v>50</v>
      </c>
      <c r="P10" s="278">
        <f t="shared" si="9"/>
        <v>1750</v>
      </c>
      <c r="Q10" s="267">
        <f>IF('data''12'!G6&lt;Z10, 'data''12'!G6, 'data''12'!G6-Z10)</f>
        <v>4082</v>
      </c>
      <c r="R10" s="279"/>
      <c r="S10" s="279"/>
      <c r="T10" s="77" t="str">
        <f>+'data''12'!H6</f>
        <v>N</v>
      </c>
      <c r="U10" s="187" t="str">
        <f>+'data''12'!I6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3"/>
        <v>2238.3986</v>
      </c>
      <c r="Z10" s="5">
        <v>0</v>
      </c>
      <c r="AA10" s="5">
        <v>0</v>
      </c>
      <c r="AC10" s="35" t="str">
        <f t="shared" si="14"/>
        <v/>
      </c>
      <c r="AD10" s="279">
        <f t="shared" si="12"/>
        <v>0</v>
      </c>
    </row>
    <row r="11" spans="1:30">
      <c r="B11" s="266">
        <v>40912</v>
      </c>
      <c r="C11" s="267">
        <f>'data''12'!B7</f>
        <v>1386.9716700000001</v>
      </c>
      <c r="D11" s="268">
        <f t="shared" si="0"/>
        <v>1700</v>
      </c>
      <c r="E11" s="269">
        <f t="shared" si="1"/>
        <v>0</v>
      </c>
      <c r="F11" s="270">
        <f t="shared" si="2"/>
        <v>0</v>
      </c>
      <c r="G11" s="271">
        <f t="shared" si="3"/>
        <v>0</v>
      </c>
      <c r="H11" s="268">
        <f t="shared" si="4"/>
        <v>1700</v>
      </c>
      <c r="I11" s="272">
        <f t="shared" si="5"/>
        <v>0</v>
      </c>
      <c r="J11" s="273">
        <f t="shared" si="6"/>
        <v>144.79831103277184</v>
      </c>
      <c r="K11" s="274">
        <f t="shared" si="7"/>
        <v>0</v>
      </c>
      <c r="L11" s="267">
        <f>'data''12'!C7</f>
        <v>1844.7983110327718</v>
      </c>
      <c r="M11" s="275">
        <f t="shared" si="8"/>
        <v>4082</v>
      </c>
      <c r="N11" s="276">
        <f>+'data''12'!D7</f>
        <v>1700</v>
      </c>
      <c r="O11" s="277">
        <f>+'data''12'!E7</f>
        <v>50</v>
      </c>
      <c r="P11" s="278">
        <f t="shared" si="9"/>
        <v>1750</v>
      </c>
      <c r="Q11" s="267">
        <f>IF('data''12'!G7&lt;Z11, 'data''12'!G7, 'data''12'!G7-Z11)</f>
        <v>4082</v>
      </c>
      <c r="R11" s="279"/>
      <c r="S11" s="279"/>
      <c r="T11" s="77" t="str">
        <f>+'data''12'!H7</f>
        <v>N</v>
      </c>
      <c r="U11" s="187" t="str">
        <f>+'data''12'!I7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3"/>
        <v>2237.2016889672282</v>
      </c>
      <c r="Z11" s="5">
        <v>0</v>
      </c>
      <c r="AA11" s="5">
        <v>0</v>
      </c>
      <c r="AC11" s="35" t="str">
        <f t="shared" si="14"/>
        <v/>
      </c>
      <c r="AD11" s="279">
        <f t="shared" si="12"/>
        <v>0</v>
      </c>
    </row>
    <row r="12" spans="1:30">
      <c r="B12" s="266">
        <v>40913</v>
      </c>
      <c r="C12" s="267">
        <f>'data''12'!B8</f>
        <v>1375.8799300000001</v>
      </c>
      <c r="D12" s="268">
        <f t="shared" si="0"/>
        <v>1700</v>
      </c>
      <c r="E12" s="269">
        <f t="shared" si="1"/>
        <v>0</v>
      </c>
      <c r="F12" s="270">
        <f t="shared" si="2"/>
        <v>0</v>
      </c>
      <c r="G12" s="271">
        <f t="shared" si="3"/>
        <v>0</v>
      </c>
      <c r="H12" s="268">
        <f t="shared" si="4"/>
        <v>1700</v>
      </c>
      <c r="I12" s="272">
        <f t="shared" si="5"/>
        <v>0</v>
      </c>
      <c r="J12" s="273">
        <f t="shared" si="6"/>
        <v>152.81214233534001</v>
      </c>
      <c r="K12" s="274">
        <f t="shared" si="7"/>
        <v>0</v>
      </c>
      <c r="L12" s="267">
        <f>'data''12'!C8</f>
        <v>1852.81214233534</v>
      </c>
      <c r="M12" s="275">
        <f t="shared" si="8"/>
        <v>4081</v>
      </c>
      <c r="N12" s="276">
        <f>+'data''12'!D8</f>
        <v>1700</v>
      </c>
      <c r="O12" s="277">
        <f>+'data''12'!E8</f>
        <v>50</v>
      </c>
      <c r="P12" s="278">
        <f t="shared" si="9"/>
        <v>1750</v>
      </c>
      <c r="Q12" s="267">
        <f>IF('data''12'!G8&lt;Z12, 'data''12'!G8, 'data''12'!G8-Z12)</f>
        <v>4081</v>
      </c>
      <c r="R12" s="279"/>
      <c r="S12" s="279"/>
      <c r="T12" s="77" t="str">
        <f>+'data''12'!H8</f>
        <v>N</v>
      </c>
      <c r="U12" s="187" t="str">
        <f>+'data''12'!I8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3"/>
        <v>2228.18785766466</v>
      </c>
      <c r="Z12" s="5">
        <v>0</v>
      </c>
      <c r="AA12" s="5">
        <v>0</v>
      </c>
      <c r="AC12" s="35" t="str">
        <f t="shared" si="14"/>
        <v/>
      </c>
      <c r="AD12" s="279">
        <f t="shared" si="12"/>
        <v>0</v>
      </c>
    </row>
    <row r="13" spans="1:30">
      <c r="B13" s="266">
        <v>40914</v>
      </c>
      <c r="C13" s="267">
        <f>'data''12'!B9</f>
        <v>1363.7798500000001</v>
      </c>
      <c r="D13" s="268">
        <f t="shared" si="0"/>
        <v>1700</v>
      </c>
      <c r="E13" s="269">
        <f t="shared" si="1"/>
        <v>0</v>
      </c>
      <c r="F13" s="270">
        <f t="shared" si="2"/>
        <v>0</v>
      </c>
      <c r="G13" s="271">
        <f t="shared" si="3"/>
        <v>0</v>
      </c>
      <c r="H13" s="268">
        <f t="shared" si="4"/>
        <v>1700</v>
      </c>
      <c r="I13" s="272">
        <f t="shared" si="5"/>
        <v>0</v>
      </c>
      <c r="J13" s="273">
        <f t="shared" si="6"/>
        <v>154.53992411261652</v>
      </c>
      <c r="K13" s="274">
        <f t="shared" si="7"/>
        <v>0</v>
      </c>
      <c r="L13" s="267">
        <f>'data''12'!C9</f>
        <v>1854.5399241126165</v>
      </c>
      <c r="M13" s="275">
        <f t="shared" si="8"/>
        <v>4082</v>
      </c>
      <c r="N13" s="276">
        <f>+'data''12'!D9</f>
        <v>1700</v>
      </c>
      <c r="O13" s="277">
        <f>+'data''12'!E9</f>
        <v>50</v>
      </c>
      <c r="P13" s="278">
        <f t="shared" si="9"/>
        <v>1750</v>
      </c>
      <c r="Q13" s="267">
        <f>IF('data''12'!G9&lt;Z13, 'data''12'!G9, 'data''12'!G9-Z13)</f>
        <v>4082</v>
      </c>
      <c r="R13" s="279"/>
      <c r="S13" s="279"/>
      <c r="T13" s="77" t="str">
        <f>+'data''12'!H9</f>
        <v>N</v>
      </c>
      <c r="U13" s="187" t="str">
        <f>+'data''12'!I9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3"/>
        <v>2227.4600758873835</v>
      </c>
      <c r="Z13" s="5">
        <v>0</v>
      </c>
      <c r="AA13" s="5">
        <v>0</v>
      </c>
      <c r="AC13" s="35" t="str">
        <f t="shared" si="14"/>
        <v/>
      </c>
      <c r="AD13" s="279">
        <f t="shared" si="12"/>
        <v>0</v>
      </c>
    </row>
    <row r="14" spans="1:30">
      <c r="B14" s="266">
        <v>40915</v>
      </c>
      <c r="C14" s="267">
        <f>'data''12'!B10</f>
        <v>1388.4841799999999</v>
      </c>
      <c r="D14" s="268">
        <f t="shared" si="0"/>
        <v>1700</v>
      </c>
      <c r="E14" s="269">
        <f t="shared" si="1"/>
        <v>0</v>
      </c>
      <c r="F14" s="270">
        <f t="shared" si="2"/>
        <v>0</v>
      </c>
      <c r="G14" s="271">
        <f t="shared" si="3"/>
        <v>0</v>
      </c>
      <c r="H14" s="268">
        <f t="shared" si="4"/>
        <v>1700</v>
      </c>
      <c r="I14" s="272">
        <f t="shared" si="5"/>
        <v>0</v>
      </c>
      <c r="J14" s="273">
        <f t="shared" si="6"/>
        <v>152.1582044712527</v>
      </c>
      <c r="K14" s="274">
        <f t="shared" si="7"/>
        <v>0</v>
      </c>
      <c r="L14" s="267">
        <f>'data''12'!C10</f>
        <v>1852.1582044712527</v>
      </c>
      <c r="M14" s="275">
        <f t="shared" si="8"/>
        <v>4080</v>
      </c>
      <c r="N14" s="276">
        <f>+'data''12'!D10</f>
        <v>1700</v>
      </c>
      <c r="O14" s="277">
        <f>+'data''12'!E10</f>
        <v>50</v>
      </c>
      <c r="P14" s="278">
        <f t="shared" si="9"/>
        <v>1750</v>
      </c>
      <c r="Q14" s="267">
        <f>IF('data''12'!G10&lt;Z14, 'data''12'!G10, 'data''12'!G10-Z14)</f>
        <v>4080</v>
      </c>
      <c r="R14" s="279"/>
      <c r="S14" s="279"/>
      <c r="T14" s="77" t="str">
        <f>+'data''12'!H10</f>
        <v>N</v>
      </c>
      <c r="U14" s="187" t="str">
        <f>+'data''12'!I10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3"/>
        <v>2227.8417955287473</v>
      </c>
      <c r="Z14" s="5">
        <v>0</v>
      </c>
      <c r="AA14" s="5">
        <v>0</v>
      </c>
      <c r="AC14" s="35" t="str">
        <f t="shared" si="14"/>
        <v/>
      </c>
      <c r="AD14" s="279">
        <f t="shared" si="12"/>
        <v>0</v>
      </c>
    </row>
    <row r="15" spans="1:30">
      <c r="B15" s="266">
        <v>40916</v>
      </c>
      <c r="C15" s="267">
        <f>'data''12'!B11</f>
        <v>1363.7798500000001</v>
      </c>
      <c r="D15" s="268">
        <f t="shared" si="0"/>
        <v>1700</v>
      </c>
      <c r="E15" s="269">
        <f t="shared" si="1"/>
        <v>0</v>
      </c>
      <c r="F15" s="270">
        <f t="shared" si="2"/>
        <v>0</v>
      </c>
      <c r="G15" s="271">
        <f t="shared" si="3"/>
        <v>0</v>
      </c>
      <c r="H15" s="268">
        <f t="shared" si="4"/>
        <v>1700</v>
      </c>
      <c r="I15" s="272">
        <f t="shared" si="5"/>
        <v>0</v>
      </c>
      <c r="J15" s="273">
        <f t="shared" si="6"/>
        <v>155.09159860701993</v>
      </c>
      <c r="K15" s="274">
        <f t="shared" si="7"/>
        <v>0</v>
      </c>
      <c r="L15" s="267">
        <f>'data''12'!C11</f>
        <v>1855.0915986070199</v>
      </c>
      <c r="M15" s="275">
        <f t="shared" si="8"/>
        <v>3331</v>
      </c>
      <c r="N15" s="276">
        <f>+'data''12'!D11</f>
        <v>1700</v>
      </c>
      <c r="O15" s="277">
        <f>+'data''12'!E11</f>
        <v>50</v>
      </c>
      <c r="P15" s="278">
        <f t="shared" si="9"/>
        <v>1750</v>
      </c>
      <c r="Q15" s="267">
        <f>IF('data''12'!G11&lt;Z15, 'data''12'!G11, 'data''12'!G11-Z15)</f>
        <v>3331</v>
      </c>
      <c r="R15" s="279"/>
      <c r="S15" s="279"/>
      <c r="T15" s="77" t="str">
        <f>+'data''12'!H11</f>
        <v>N</v>
      </c>
      <c r="U15" s="187" t="str">
        <f>+'data''12'!I11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3"/>
        <v>1475.9084013929801</v>
      </c>
      <c r="Z15" s="5">
        <v>0</v>
      </c>
      <c r="AA15" s="5">
        <v>0</v>
      </c>
      <c r="AC15" s="35" t="str">
        <f t="shared" si="14"/>
        <v/>
      </c>
      <c r="AD15" s="279">
        <f t="shared" si="12"/>
        <v>0</v>
      </c>
    </row>
    <row r="16" spans="1:30">
      <c r="B16" s="266">
        <v>40917</v>
      </c>
      <c r="C16" s="267">
        <f>'data''12'!B12</f>
        <v>1380.4174600000001</v>
      </c>
      <c r="D16" s="268">
        <f t="shared" si="0"/>
        <v>1700</v>
      </c>
      <c r="E16" s="269">
        <f t="shared" si="1"/>
        <v>0</v>
      </c>
      <c r="F16" s="270">
        <f t="shared" si="2"/>
        <v>0</v>
      </c>
      <c r="G16" s="271">
        <f t="shared" si="3"/>
        <v>0</v>
      </c>
      <c r="H16" s="268">
        <f t="shared" si="4"/>
        <v>1700</v>
      </c>
      <c r="I16" s="272">
        <f t="shared" si="5"/>
        <v>0</v>
      </c>
      <c r="J16" s="273">
        <f t="shared" si="6"/>
        <v>155</v>
      </c>
      <c r="K16" s="274">
        <f t="shared" si="7"/>
        <v>0</v>
      </c>
      <c r="L16" s="267">
        <f>'data''12'!C12</f>
        <v>1855</v>
      </c>
      <c r="M16" s="275">
        <f t="shared" si="8"/>
        <v>3331</v>
      </c>
      <c r="N16" s="276">
        <f>+'data''12'!D12</f>
        <v>1700</v>
      </c>
      <c r="O16" s="277">
        <f>+'data''12'!E12</f>
        <v>50</v>
      </c>
      <c r="P16" s="278">
        <f t="shared" si="9"/>
        <v>1750</v>
      </c>
      <c r="Q16" s="267">
        <f>IF('data''12'!G12&lt;Z16, 'data''12'!G12, 'data''12'!G12-Z16)</f>
        <v>3331</v>
      </c>
      <c r="R16" s="279"/>
      <c r="S16" s="279"/>
      <c r="T16" s="77" t="str">
        <f>+'data''12'!H12</f>
        <v>N</v>
      </c>
      <c r="U16" s="187" t="str">
        <f>+'data''12'!I12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3"/>
        <v>1476</v>
      </c>
      <c r="Z16" s="5">
        <v>0</v>
      </c>
      <c r="AA16" s="5">
        <v>0</v>
      </c>
      <c r="AC16" s="35" t="str">
        <f t="shared" si="14"/>
        <v/>
      </c>
      <c r="AD16" s="279">
        <f t="shared" si="12"/>
        <v>0</v>
      </c>
    </row>
    <row r="17" spans="2:30">
      <c r="B17" s="266">
        <v>40918</v>
      </c>
      <c r="C17" s="267">
        <f>'data''12'!B13</f>
        <v>1439.40535</v>
      </c>
      <c r="D17" s="268">
        <f t="shared" si="0"/>
        <v>1700</v>
      </c>
      <c r="E17" s="269">
        <f t="shared" si="1"/>
        <v>0</v>
      </c>
      <c r="F17" s="270">
        <f t="shared" si="2"/>
        <v>0</v>
      </c>
      <c r="G17" s="271">
        <f t="shared" si="3"/>
        <v>0</v>
      </c>
      <c r="H17" s="268">
        <f t="shared" si="4"/>
        <v>1700</v>
      </c>
      <c r="I17" s="272">
        <f t="shared" si="5"/>
        <v>0</v>
      </c>
      <c r="J17" s="273">
        <f t="shared" si="6"/>
        <v>313.41186000000016</v>
      </c>
      <c r="K17" s="274">
        <f t="shared" si="7"/>
        <v>0</v>
      </c>
      <c r="L17" s="267">
        <f>'data''12'!C13</f>
        <v>2013.4118600000002</v>
      </c>
      <c r="M17" s="275">
        <f t="shared" si="8"/>
        <v>3331</v>
      </c>
      <c r="N17" s="276">
        <f>+'data''12'!D13</f>
        <v>1700</v>
      </c>
      <c r="O17" s="277">
        <f>+'data''12'!E13</f>
        <v>50</v>
      </c>
      <c r="P17" s="278">
        <f t="shared" si="9"/>
        <v>1750</v>
      </c>
      <c r="Q17" s="267">
        <f>IF('data''12'!G13&lt;Z17, 'data''12'!G13, 'data''12'!G13-Z17)</f>
        <v>3331</v>
      </c>
      <c r="R17" s="279"/>
      <c r="S17" s="279"/>
      <c r="T17" s="77" t="str">
        <f>+'data''12'!H13</f>
        <v>N</v>
      </c>
      <c r="U17" s="187" t="str">
        <f>+'data''12'!I13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3"/>
        <v>1317.5881399999998</v>
      </c>
      <c r="Z17" s="5">
        <v>0</v>
      </c>
      <c r="AA17" s="5">
        <v>0</v>
      </c>
      <c r="AC17" s="35" t="str">
        <f t="shared" si="14"/>
        <v/>
      </c>
      <c r="AD17" s="279">
        <f t="shared" si="12"/>
        <v>0</v>
      </c>
    </row>
    <row r="18" spans="2:30">
      <c r="B18" s="266">
        <v>40919</v>
      </c>
      <c r="C18" s="267">
        <f>'data''12'!B14</f>
        <v>1481.7556300000001</v>
      </c>
      <c r="D18" s="268">
        <f t="shared" si="0"/>
        <v>1700</v>
      </c>
      <c r="E18" s="269">
        <f t="shared" si="1"/>
        <v>0</v>
      </c>
      <c r="F18" s="270">
        <f t="shared" si="2"/>
        <v>0</v>
      </c>
      <c r="G18" s="271">
        <f t="shared" si="3"/>
        <v>0</v>
      </c>
      <c r="H18" s="268">
        <f t="shared" si="4"/>
        <v>1700</v>
      </c>
      <c r="I18" s="272">
        <f t="shared" si="5"/>
        <v>0</v>
      </c>
      <c r="J18" s="273">
        <f t="shared" si="6"/>
        <v>136.99886049999986</v>
      </c>
      <c r="K18" s="274">
        <f t="shared" si="7"/>
        <v>0</v>
      </c>
      <c r="L18" s="267">
        <f>'data''12'!C14</f>
        <v>1836.9988604999999</v>
      </c>
      <c r="M18" s="275">
        <f t="shared" si="8"/>
        <v>3331</v>
      </c>
      <c r="N18" s="276">
        <f>+'data''12'!D14</f>
        <v>1700</v>
      </c>
      <c r="O18" s="277">
        <f>+'data''12'!E14</f>
        <v>50</v>
      </c>
      <c r="P18" s="278">
        <f t="shared" si="9"/>
        <v>1750</v>
      </c>
      <c r="Q18" s="267">
        <f>IF('data''12'!G14&lt;Z18, 'data''12'!G14, 'data''12'!G14-Z18)</f>
        <v>3331</v>
      </c>
      <c r="R18" s="279"/>
      <c r="S18" s="279"/>
      <c r="T18" s="77" t="str">
        <f>+'data''12'!H14</f>
        <v>N</v>
      </c>
      <c r="U18" s="187" t="str">
        <f>+'data''12'!I14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3"/>
        <v>1494.0011395000001</v>
      </c>
      <c r="Z18" s="5">
        <v>0</v>
      </c>
      <c r="AA18" s="5">
        <v>0</v>
      </c>
      <c r="AC18" s="35" t="str">
        <f t="shared" si="14"/>
        <v/>
      </c>
      <c r="AD18" s="279">
        <f t="shared" si="12"/>
        <v>0</v>
      </c>
    </row>
    <row r="19" spans="2:30">
      <c r="B19" s="266">
        <v>40920</v>
      </c>
      <c r="C19" s="267">
        <f>'data''12'!B15</f>
        <v>1530.1559500000001</v>
      </c>
      <c r="D19" s="268">
        <f t="shared" si="0"/>
        <v>1700</v>
      </c>
      <c r="E19" s="269">
        <f t="shared" si="1"/>
        <v>0</v>
      </c>
      <c r="F19" s="270">
        <f t="shared" si="2"/>
        <v>0</v>
      </c>
      <c r="G19" s="271">
        <f t="shared" si="3"/>
        <v>0</v>
      </c>
      <c r="H19" s="268">
        <f t="shared" si="4"/>
        <v>1700</v>
      </c>
      <c r="I19" s="272">
        <f t="shared" si="5"/>
        <v>0</v>
      </c>
      <c r="J19" s="273">
        <f t="shared" si="6"/>
        <v>132.56317000000013</v>
      </c>
      <c r="K19" s="274">
        <f t="shared" si="7"/>
        <v>0</v>
      </c>
      <c r="L19" s="267">
        <f>'data''12'!C15</f>
        <v>1832.5631700000001</v>
      </c>
      <c r="M19" s="275">
        <f t="shared" si="8"/>
        <v>4080</v>
      </c>
      <c r="N19" s="276">
        <f>+'data''12'!D15</f>
        <v>1700</v>
      </c>
      <c r="O19" s="277">
        <f>+'data''12'!E15</f>
        <v>50</v>
      </c>
      <c r="P19" s="278">
        <f t="shared" si="9"/>
        <v>1750</v>
      </c>
      <c r="Q19" s="267">
        <f>IF('data''12'!G15&lt;Z19, 'data''12'!G15, 'data''12'!G15-Z19)</f>
        <v>4080</v>
      </c>
      <c r="R19" s="279"/>
      <c r="S19" s="279"/>
      <c r="T19" s="77" t="str">
        <f>+'data''12'!H15</f>
        <v>N</v>
      </c>
      <c r="U19" s="187" t="str">
        <f>+'data''12'!I15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3"/>
        <v>2247.4368299999996</v>
      </c>
      <c r="Z19" s="5">
        <v>0</v>
      </c>
      <c r="AA19" s="5">
        <v>0</v>
      </c>
      <c r="AC19" s="35" t="str">
        <f t="shared" si="14"/>
        <v/>
      </c>
      <c r="AD19" s="279">
        <f t="shared" si="12"/>
        <v>0</v>
      </c>
    </row>
    <row r="20" spans="2:30">
      <c r="B20" s="266">
        <v>40921</v>
      </c>
      <c r="C20" s="267">
        <f>'data''12'!B16</f>
        <v>1524.6100799999999</v>
      </c>
      <c r="D20" s="268">
        <f t="shared" si="0"/>
        <v>1700</v>
      </c>
      <c r="E20" s="269">
        <f t="shared" si="1"/>
        <v>0</v>
      </c>
      <c r="F20" s="270">
        <f t="shared" si="2"/>
        <v>0</v>
      </c>
      <c r="G20" s="271">
        <f t="shared" si="3"/>
        <v>0</v>
      </c>
      <c r="H20" s="268">
        <f t="shared" si="4"/>
        <v>1700</v>
      </c>
      <c r="I20" s="272">
        <f t="shared" si="5"/>
        <v>0</v>
      </c>
      <c r="J20" s="273">
        <f t="shared" si="6"/>
        <v>132.45849999999973</v>
      </c>
      <c r="K20" s="274">
        <f t="shared" si="7"/>
        <v>0</v>
      </c>
      <c r="L20" s="267">
        <f>'data''12'!C16</f>
        <v>1832.4584999999997</v>
      </c>
      <c r="M20" s="275">
        <f t="shared" si="8"/>
        <v>4082</v>
      </c>
      <c r="N20" s="276">
        <f>+'data''12'!D16</f>
        <v>1700</v>
      </c>
      <c r="O20" s="277">
        <f>+'data''12'!E16</f>
        <v>50</v>
      </c>
      <c r="P20" s="278">
        <f t="shared" si="9"/>
        <v>1750</v>
      </c>
      <c r="Q20" s="267">
        <f>IF('data''12'!G16&lt;Z20, 'data''12'!G16, 'data''12'!G16-Z20)</f>
        <v>4082</v>
      </c>
      <c r="R20" s="279"/>
      <c r="S20" s="279"/>
      <c r="T20" s="77" t="str">
        <f>+'data''12'!H16</f>
        <v>N</v>
      </c>
      <c r="U20" s="187" t="str">
        <f>+'data''12'!I16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3"/>
        <v>2249.5415000000003</v>
      </c>
      <c r="Z20" s="5">
        <v>0</v>
      </c>
      <c r="AA20" s="5">
        <v>0</v>
      </c>
      <c r="AC20" s="35" t="str">
        <f t="shared" si="14"/>
        <v/>
      </c>
      <c r="AD20" s="279">
        <f t="shared" si="12"/>
        <v>0</v>
      </c>
    </row>
    <row r="21" spans="2:30">
      <c r="B21" s="266">
        <v>40922</v>
      </c>
      <c r="C21" s="267">
        <f>'data''12'!B17</f>
        <v>1518.5600400000001</v>
      </c>
      <c r="D21" s="268">
        <f t="shared" si="0"/>
        <v>1700</v>
      </c>
      <c r="E21" s="269">
        <f t="shared" si="1"/>
        <v>0</v>
      </c>
      <c r="F21" s="270">
        <f t="shared" si="2"/>
        <v>0</v>
      </c>
      <c r="G21" s="271">
        <f t="shared" si="3"/>
        <v>0</v>
      </c>
      <c r="H21" s="268">
        <f t="shared" si="4"/>
        <v>1700</v>
      </c>
      <c r="I21" s="272">
        <f t="shared" si="5"/>
        <v>0</v>
      </c>
      <c r="J21" s="273">
        <f t="shared" si="6"/>
        <v>131.87699999999995</v>
      </c>
      <c r="K21" s="274">
        <f t="shared" si="7"/>
        <v>0</v>
      </c>
      <c r="L21" s="267">
        <f>'data''12'!C17</f>
        <v>1831.877</v>
      </c>
      <c r="M21" s="275">
        <f t="shared" si="8"/>
        <v>4437</v>
      </c>
      <c r="N21" s="276">
        <f>+'data''12'!D17</f>
        <v>1700</v>
      </c>
      <c r="O21" s="277">
        <f>+'data''12'!E17</f>
        <v>50</v>
      </c>
      <c r="P21" s="278">
        <f t="shared" si="9"/>
        <v>1750</v>
      </c>
      <c r="Q21" s="267">
        <f>IF('data''12'!G17&lt;Z21, 'data''12'!G17, 'data''12'!G17-Z21)</f>
        <v>4437</v>
      </c>
      <c r="R21" s="279"/>
      <c r="S21" s="279"/>
      <c r="T21" s="77" t="str">
        <f>+'data''12'!H17</f>
        <v>N</v>
      </c>
      <c r="U21" s="187" t="str">
        <f>+'data''12'!I17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3"/>
        <v>2605.1229999999996</v>
      </c>
      <c r="Z21" s="5">
        <v>0</v>
      </c>
      <c r="AA21" s="5">
        <v>0</v>
      </c>
      <c r="AC21" s="35" t="str">
        <f t="shared" si="14"/>
        <v/>
      </c>
      <c r="AD21" s="279">
        <f t="shared" si="12"/>
        <v>0</v>
      </c>
    </row>
    <row r="22" spans="2:30">
      <c r="B22" s="266">
        <v>40923</v>
      </c>
      <c r="C22" s="267">
        <f>'data''12'!B18</f>
        <v>1501.4182599999999</v>
      </c>
      <c r="D22" s="268">
        <f t="shared" si="0"/>
        <v>1700</v>
      </c>
      <c r="E22" s="269">
        <f t="shared" si="1"/>
        <v>0</v>
      </c>
      <c r="F22" s="270">
        <f t="shared" si="2"/>
        <v>0</v>
      </c>
      <c r="G22" s="271">
        <f t="shared" si="3"/>
        <v>0</v>
      </c>
      <c r="H22" s="268">
        <f t="shared" si="4"/>
        <v>1700</v>
      </c>
      <c r="I22" s="272">
        <f t="shared" si="5"/>
        <v>0</v>
      </c>
      <c r="J22" s="273">
        <f t="shared" si="6"/>
        <v>133.64660000000003</v>
      </c>
      <c r="K22" s="274">
        <f t="shared" si="7"/>
        <v>0</v>
      </c>
      <c r="L22" s="267">
        <f>'data''12'!C18</f>
        <v>1833.6466</v>
      </c>
      <c r="M22" s="275">
        <f t="shared" si="8"/>
        <v>4433</v>
      </c>
      <c r="N22" s="276">
        <f>+'data''12'!D18</f>
        <v>1700</v>
      </c>
      <c r="O22" s="277">
        <f>+'data''12'!E18</f>
        <v>50</v>
      </c>
      <c r="P22" s="278">
        <f t="shared" si="9"/>
        <v>1750</v>
      </c>
      <c r="Q22" s="267">
        <f>IF('data''12'!G18&lt;Z22, 'data''12'!G18, 'data''12'!G18-Z22)</f>
        <v>4433</v>
      </c>
      <c r="R22" s="279"/>
      <c r="S22" s="279"/>
      <c r="T22" s="77" t="str">
        <f>+'data''12'!H18</f>
        <v>N</v>
      </c>
      <c r="U22" s="187" t="str">
        <f>+'data''12'!I18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3"/>
        <v>2599.3534</v>
      </c>
      <c r="Z22" s="5">
        <v>0</v>
      </c>
      <c r="AA22" s="5">
        <v>0</v>
      </c>
      <c r="AC22" s="35" t="str">
        <f t="shared" si="14"/>
        <v/>
      </c>
      <c r="AD22" s="279">
        <f t="shared" si="12"/>
        <v>0</v>
      </c>
    </row>
    <row r="23" spans="2:30">
      <c r="B23" s="266">
        <v>40924</v>
      </c>
      <c r="C23" s="267">
        <f>'data''12'!B19</f>
        <v>695.75459999999998</v>
      </c>
      <c r="D23" s="268">
        <f t="shared" si="0"/>
        <v>1700</v>
      </c>
      <c r="E23" s="269">
        <f t="shared" si="1"/>
        <v>0</v>
      </c>
      <c r="F23" s="270">
        <f t="shared" si="2"/>
        <v>0</v>
      </c>
      <c r="G23" s="271">
        <f t="shared" si="3"/>
        <v>0</v>
      </c>
      <c r="H23" s="268">
        <f t="shared" si="4"/>
        <v>1700</v>
      </c>
      <c r="I23" s="272">
        <f t="shared" si="5"/>
        <v>0</v>
      </c>
      <c r="J23" s="273">
        <f t="shared" si="6"/>
        <v>137.24749999999995</v>
      </c>
      <c r="K23" s="274">
        <f t="shared" si="7"/>
        <v>0</v>
      </c>
      <c r="L23" s="267">
        <f>'data''12'!C19</f>
        <v>1837.2474999999999</v>
      </c>
      <c r="M23" s="275">
        <f t="shared" si="8"/>
        <v>3707</v>
      </c>
      <c r="N23" s="276">
        <f>+'data''12'!D19</f>
        <v>1700</v>
      </c>
      <c r="O23" s="277">
        <f>+'data''12'!E19</f>
        <v>50</v>
      </c>
      <c r="P23" s="278">
        <f t="shared" si="9"/>
        <v>1750</v>
      </c>
      <c r="Q23" s="267">
        <f>IF('data''12'!G19&lt;Z23, 'data''12'!G19, 'data''12'!G19-Z23)</f>
        <v>3707</v>
      </c>
      <c r="R23" s="279"/>
      <c r="S23" s="279"/>
      <c r="T23" s="77" t="str">
        <f>+'data''12'!H19</f>
        <v>N</v>
      </c>
      <c r="U23" s="187" t="str">
        <f>+'data''12'!I19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3"/>
        <v>1869.7525000000001</v>
      </c>
      <c r="Z23" s="5">
        <v>0</v>
      </c>
      <c r="AA23" s="5">
        <v>0</v>
      </c>
      <c r="AC23" s="35" t="str">
        <f t="shared" si="14"/>
        <v/>
      </c>
      <c r="AD23" s="279">
        <f t="shared" si="12"/>
        <v>0</v>
      </c>
    </row>
    <row r="24" spans="2:30">
      <c r="B24" s="266">
        <v>40925</v>
      </c>
      <c r="C24" s="267">
        <f>'data''12'!B20</f>
        <v>92.76728</v>
      </c>
      <c r="D24" s="268">
        <f t="shared" si="0"/>
        <v>1700</v>
      </c>
      <c r="E24" s="269">
        <f t="shared" si="1"/>
        <v>0</v>
      </c>
      <c r="F24" s="270">
        <f t="shared" si="2"/>
        <v>0</v>
      </c>
      <c r="G24" s="271">
        <f t="shared" si="3"/>
        <v>0</v>
      </c>
      <c r="H24" s="268">
        <f t="shared" si="4"/>
        <v>1700</v>
      </c>
      <c r="I24" s="272">
        <f t="shared" si="5"/>
        <v>0</v>
      </c>
      <c r="J24" s="273">
        <f t="shared" si="6"/>
        <v>137.25000088698289</v>
      </c>
      <c r="K24" s="274">
        <f t="shared" si="7"/>
        <v>0</v>
      </c>
      <c r="L24" s="267">
        <f>'data''12'!C20</f>
        <v>1837.2500008869829</v>
      </c>
      <c r="M24" s="275">
        <f t="shared" si="8"/>
        <v>3550</v>
      </c>
      <c r="N24" s="276">
        <f>+'data''12'!D20</f>
        <v>1700</v>
      </c>
      <c r="O24" s="277">
        <f>+'data''12'!E20</f>
        <v>50</v>
      </c>
      <c r="P24" s="278">
        <f t="shared" si="9"/>
        <v>1750</v>
      </c>
      <c r="Q24" s="267">
        <f>IF('data''12'!G20&lt;Z24, 'data''12'!G20, 'data''12'!G20-Z24)</f>
        <v>3550</v>
      </c>
      <c r="R24" s="279"/>
      <c r="S24" s="279"/>
      <c r="T24" s="77" t="str">
        <f>+'data''12'!H20</f>
        <v>N</v>
      </c>
      <c r="U24" s="187" t="str">
        <f>+'data''12'!I20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3"/>
        <v>1712.7499991130171</v>
      </c>
      <c r="Z24" s="5">
        <v>0</v>
      </c>
      <c r="AA24" s="5">
        <v>0</v>
      </c>
      <c r="AC24" s="35" t="str">
        <f t="shared" si="14"/>
        <v/>
      </c>
      <c r="AD24" s="279">
        <f t="shared" si="12"/>
        <v>0</v>
      </c>
    </row>
    <row r="25" spans="2:30">
      <c r="B25" s="266">
        <v>40926</v>
      </c>
      <c r="C25" s="267">
        <f>'data''12'!B21</f>
        <v>65.037930000000003</v>
      </c>
      <c r="D25" s="268">
        <f t="shared" si="0"/>
        <v>1700</v>
      </c>
      <c r="E25" s="269">
        <f t="shared" si="1"/>
        <v>0</v>
      </c>
      <c r="F25" s="270">
        <f t="shared" si="2"/>
        <v>0</v>
      </c>
      <c r="G25" s="271">
        <f t="shared" si="3"/>
        <v>0</v>
      </c>
      <c r="H25" s="268">
        <f t="shared" si="4"/>
        <v>1700</v>
      </c>
      <c r="I25" s="272">
        <f t="shared" si="5"/>
        <v>0</v>
      </c>
      <c r="J25" s="273">
        <f t="shared" si="6"/>
        <v>140.65143641203508</v>
      </c>
      <c r="K25" s="274">
        <f t="shared" si="7"/>
        <v>0</v>
      </c>
      <c r="L25" s="267">
        <f>'data''12'!C21</f>
        <v>1840.6514364120351</v>
      </c>
      <c r="M25" s="275">
        <f t="shared" si="8"/>
        <v>3562</v>
      </c>
      <c r="N25" s="276">
        <f>+'data''12'!D21</f>
        <v>1700</v>
      </c>
      <c r="O25" s="277">
        <f>+'data''12'!E21</f>
        <v>50</v>
      </c>
      <c r="P25" s="278">
        <f t="shared" si="9"/>
        <v>1750</v>
      </c>
      <c r="Q25" s="267">
        <f>IF('data''12'!G21&lt;Z25, 'data''12'!G21, 'data''12'!G21-Z25)</f>
        <v>3562</v>
      </c>
      <c r="R25" s="279"/>
      <c r="S25" s="279"/>
      <c r="T25" s="77" t="str">
        <f>+'data''12'!H21</f>
        <v>N</v>
      </c>
      <c r="U25" s="187" t="str">
        <f>+'data''12'!I21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3"/>
        <v>1721.3485635879651</v>
      </c>
      <c r="Z25" s="5">
        <v>0</v>
      </c>
      <c r="AA25" s="5">
        <v>0</v>
      </c>
      <c r="AC25" s="35" t="str">
        <f t="shared" si="14"/>
        <v/>
      </c>
      <c r="AD25" s="279">
        <f t="shared" si="12"/>
        <v>0</v>
      </c>
    </row>
    <row r="26" spans="2:30">
      <c r="B26" s="266">
        <v>40927</v>
      </c>
      <c r="C26" s="267">
        <f>'data''12'!B22</f>
        <v>0</v>
      </c>
      <c r="D26" s="268">
        <f t="shared" si="0"/>
        <v>1700</v>
      </c>
      <c r="E26" s="269">
        <f t="shared" si="1"/>
        <v>0</v>
      </c>
      <c r="F26" s="270">
        <f t="shared" si="2"/>
        <v>0</v>
      </c>
      <c r="G26" s="271">
        <f t="shared" si="3"/>
        <v>0</v>
      </c>
      <c r="H26" s="268">
        <f t="shared" si="4"/>
        <v>1700</v>
      </c>
      <c r="I26" s="272">
        <f t="shared" si="5"/>
        <v>0</v>
      </c>
      <c r="J26" s="273">
        <f t="shared" si="6"/>
        <v>138.14277409736815</v>
      </c>
      <c r="K26" s="274">
        <f t="shared" si="7"/>
        <v>0</v>
      </c>
      <c r="L26" s="267">
        <f>'data''12'!C22</f>
        <v>1838.1427740973681</v>
      </c>
      <c r="M26" s="275">
        <f t="shared" si="8"/>
        <v>3866</v>
      </c>
      <c r="N26" s="276">
        <f>+'data''12'!D22</f>
        <v>1700</v>
      </c>
      <c r="O26" s="277">
        <f>+'data''12'!E22</f>
        <v>50</v>
      </c>
      <c r="P26" s="278">
        <f t="shared" si="9"/>
        <v>1750</v>
      </c>
      <c r="Q26" s="267">
        <f>IF('data''12'!G22&lt;Z26, 'data''12'!G22, 'data''12'!G22-Z26)</f>
        <v>3866</v>
      </c>
      <c r="R26" s="279"/>
      <c r="S26" s="279"/>
      <c r="T26" s="77" t="str">
        <f>+'data''12'!H22</f>
        <v>N</v>
      </c>
      <c r="U26" s="187" t="str">
        <f>+'data''12'!I22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3"/>
        <v>2027.8572259026319</v>
      </c>
      <c r="Z26" s="5">
        <v>0</v>
      </c>
      <c r="AA26" s="5">
        <v>0</v>
      </c>
      <c r="AC26" s="35" t="str">
        <f t="shared" si="14"/>
        <v/>
      </c>
      <c r="AD26" s="279">
        <f t="shared" si="12"/>
        <v>0</v>
      </c>
    </row>
    <row r="27" spans="2:30">
      <c r="B27" s="266">
        <v>40928</v>
      </c>
      <c r="C27" s="267">
        <f>'data''12'!B23</f>
        <v>0</v>
      </c>
      <c r="D27" s="268">
        <f t="shared" si="0"/>
        <v>1700</v>
      </c>
      <c r="E27" s="269">
        <f t="shared" si="1"/>
        <v>0</v>
      </c>
      <c r="F27" s="270">
        <f t="shared" si="2"/>
        <v>0</v>
      </c>
      <c r="G27" s="271">
        <f t="shared" si="3"/>
        <v>0</v>
      </c>
      <c r="H27" s="268">
        <f t="shared" si="4"/>
        <v>1700</v>
      </c>
      <c r="I27" s="272">
        <f t="shared" si="5"/>
        <v>0</v>
      </c>
      <c r="J27" s="273">
        <f t="shared" si="6"/>
        <v>141.17594905862393</v>
      </c>
      <c r="K27" s="274">
        <f t="shared" si="7"/>
        <v>0</v>
      </c>
      <c r="L27" s="267">
        <f>'data''12'!C23</f>
        <v>1841.1759490586239</v>
      </c>
      <c r="M27" s="275">
        <f t="shared" si="8"/>
        <v>4053</v>
      </c>
      <c r="N27" s="276">
        <f>+'data''12'!D23</f>
        <v>1700</v>
      </c>
      <c r="O27" s="277">
        <f>+'data''12'!E23</f>
        <v>50</v>
      </c>
      <c r="P27" s="278">
        <f t="shared" si="9"/>
        <v>1750</v>
      </c>
      <c r="Q27" s="267">
        <f>IF('data''12'!G23&lt;Z27, 'data''12'!G23, 'data''12'!G23-Z27)</f>
        <v>4053</v>
      </c>
      <c r="R27" s="279"/>
      <c r="S27" s="279"/>
      <c r="T27" s="77" t="str">
        <f>+'data''12'!H23</f>
        <v>N</v>
      </c>
      <c r="U27" s="187" t="str">
        <f>+'data''12'!I23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3"/>
        <v>2211.8240509413763</v>
      </c>
      <c r="Z27" s="5">
        <v>0</v>
      </c>
      <c r="AA27" s="5">
        <v>0</v>
      </c>
      <c r="AC27" s="35" t="str">
        <f t="shared" si="14"/>
        <v/>
      </c>
      <c r="AD27" s="279">
        <f t="shared" si="12"/>
        <v>0</v>
      </c>
    </row>
    <row r="28" spans="2:30">
      <c r="B28" s="266">
        <v>40929</v>
      </c>
      <c r="C28" s="267">
        <f>'data''12'!B24</f>
        <v>0</v>
      </c>
      <c r="D28" s="268">
        <f t="shared" si="0"/>
        <v>1700</v>
      </c>
      <c r="E28" s="269">
        <f t="shared" si="1"/>
        <v>0</v>
      </c>
      <c r="F28" s="270">
        <f t="shared" si="2"/>
        <v>0</v>
      </c>
      <c r="G28" s="271">
        <f t="shared" si="3"/>
        <v>0</v>
      </c>
      <c r="H28" s="268">
        <f t="shared" si="4"/>
        <v>1700</v>
      </c>
      <c r="I28" s="272">
        <f t="shared" si="5"/>
        <v>0</v>
      </c>
      <c r="J28" s="273">
        <f t="shared" si="6"/>
        <v>143.6842664679682</v>
      </c>
      <c r="K28" s="274">
        <f t="shared" si="7"/>
        <v>0</v>
      </c>
      <c r="L28" s="267">
        <f>'data''12'!C24</f>
        <v>1843.6842664679682</v>
      </c>
      <c r="M28" s="275">
        <f t="shared" si="8"/>
        <v>4191</v>
      </c>
      <c r="N28" s="276">
        <f>+'data''12'!D24</f>
        <v>1700</v>
      </c>
      <c r="O28" s="277">
        <f>+'data''12'!E24</f>
        <v>50</v>
      </c>
      <c r="P28" s="278">
        <f t="shared" si="9"/>
        <v>1750</v>
      </c>
      <c r="Q28" s="267">
        <f>IF('data''12'!G24&lt;Z28, 'data''12'!G24, 'data''12'!G24-Z28)</f>
        <v>4191</v>
      </c>
      <c r="R28" s="279"/>
      <c r="S28" s="279"/>
      <c r="T28" s="77" t="str">
        <f>+'data''12'!H24</f>
        <v>N</v>
      </c>
      <c r="U28" s="187" t="str">
        <f>+'data''12'!I24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3"/>
        <v>2347.315733532032</v>
      </c>
      <c r="Z28" s="5">
        <v>0</v>
      </c>
      <c r="AA28" s="5">
        <v>0</v>
      </c>
      <c r="AC28" s="35" t="str">
        <f t="shared" si="14"/>
        <v/>
      </c>
      <c r="AD28" s="279">
        <f t="shared" si="12"/>
        <v>0</v>
      </c>
    </row>
    <row r="29" spans="2:30">
      <c r="B29" s="266">
        <v>40930</v>
      </c>
      <c r="C29" s="267">
        <f>'data''12'!B25</f>
        <v>0</v>
      </c>
      <c r="D29" s="268">
        <f t="shared" si="0"/>
        <v>1700</v>
      </c>
      <c r="E29" s="269">
        <f t="shared" si="1"/>
        <v>0</v>
      </c>
      <c r="F29" s="270">
        <f t="shared" si="2"/>
        <v>0</v>
      </c>
      <c r="G29" s="271">
        <f t="shared" si="3"/>
        <v>0</v>
      </c>
      <c r="H29" s="268">
        <f t="shared" si="4"/>
        <v>1700</v>
      </c>
      <c r="I29" s="272">
        <f t="shared" si="5"/>
        <v>0</v>
      </c>
      <c r="J29" s="273">
        <f t="shared" si="6"/>
        <v>148.42172181698902</v>
      </c>
      <c r="K29" s="274">
        <f t="shared" si="7"/>
        <v>0</v>
      </c>
      <c r="L29" s="267">
        <f>'data''12'!C25</f>
        <v>1848.421721816989</v>
      </c>
      <c r="M29" s="275">
        <f t="shared" si="8"/>
        <v>4921</v>
      </c>
      <c r="N29" s="276">
        <f>+'data''12'!D25</f>
        <v>1700</v>
      </c>
      <c r="O29" s="277">
        <f>+'data''12'!E25</f>
        <v>50</v>
      </c>
      <c r="P29" s="278">
        <f t="shared" si="9"/>
        <v>1750</v>
      </c>
      <c r="Q29" s="267">
        <f>IF('data''12'!G25&lt;Z29, 'data''12'!G25, 'data''12'!G25-Z29)</f>
        <v>4921</v>
      </c>
      <c r="R29" s="279"/>
      <c r="S29" s="279"/>
      <c r="T29" s="77" t="str">
        <f>+'data''12'!H25</f>
        <v>N</v>
      </c>
      <c r="U29" s="187" t="str">
        <f>+'data''12'!I25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3"/>
        <v>3072.5782781830112</v>
      </c>
      <c r="Z29" s="5">
        <v>0</v>
      </c>
      <c r="AA29" s="5">
        <v>0</v>
      </c>
      <c r="AC29" s="35" t="str">
        <f t="shared" si="14"/>
        <v/>
      </c>
      <c r="AD29" s="279">
        <f t="shared" si="12"/>
        <v>0</v>
      </c>
    </row>
    <row r="30" spans="2:30">
      <c r="B30" s="266">
        <v>40931</v>
      </c>
      <c r="C30" s="267">
        <f>'data''12'!B26</f>
        <v>0</v>
      </c>
      <c r="D30" s="268">
        <f t="shared" si="0"/>
        <v>1700</v>
      </c>
      <c r="E30" s="269">
        <f t="shared" si="1"/>
        <v>0</v>
      </c>
      <c r="F30" s="270">
        <f t="shared" si="2"/>
        <v>0</v>
      </c>
      <c r="G30" s="271">
        <f t="shared" si="3"/>
        <v>0</v>
      </c>
      <c r="H30" s="268">
        <f t="shared" si="4"/>
        <v>1700</v>
      </c>
      <c r="I30" s="272">
        <f t="shared" si="5"/>
        <v>0</v>
      </c>
      <c r="J30" s="273">
        <f t="shared" si="6"/>
        <v>143.9416338952251</v>
      </c>
      <c r="K30" s="274">
        <f t="shared" si="7"/>
        <v>0</v>
      </c>
      <c r="L30" s="267">
        <f>'data''12'!C26</f>
        <v>1843.9416338952251</v>
      </c>
      <c r="M30" s="275">
        <f t="shared" si="8"/>
        <v>3287</v>
      </c>
      <c r="N30" s="276">
        <f>+'data''12'!D26</f>
        <v>1700</v>
      </c>
      <c r="O30" s="277">
        <f>+'data''12'!E26</f>
        <v>50</v>
      </c>
      <c r="P30" s="278">
        <f t="shared" si="9"/>
        <v>1750</v>
      </c>
      <c r="Q30" s="267">
        <f>IF('data''12'!G26&lt;Z30, 'data''12'!G26, 'data''12'!G26-Z30)</f>
        <v>3287</v>
      </c>
      <c r="R30" s="279"/>
      <c r="S30" s="279"/>
      <c r="T30" s="77" t="str">
        <f>+'data''12'!H26</f>
        <v>N</v>
      </c>
      <c r="U30" s="187" t="str">
        <f>+'data''12'!I26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3"/>
        <v>1443.0583661047749</v>
      </c>
      <c r="Z30" s="5">
        <v>0</v>
      </c>
      <c r="AA30" s="5">
        <v>0</v>
      </c>
      <c r="AC30" s="35" t="str">
        <f t="shared" si="14"/>
        <v/>
      </c>
      <c r="AD30" s="279">
        <f t="shared" si="12"/>
        <v>0</v>
      </c>
    </row>
    <row r="31" spans="2:30">
      <c r="B31" s="266">
        <v>40932</v>
      </c>
      <c r="C31" s="267">
        <f>'data''12'!B27</f>
        <v>0</v>
      </c>
      <c r="D31" s="268">
        <f t="shared" si="0"/>
        <v>1700</v>
      </c>
      <c r="E31" s="269">
        <f t="shared" si="1"/>
        <v>0</v>
      </c>
      <c r="F31" s="270">
        <f t="shared" si="2"/>
        <v>0</v>
      </c>
      <c r="G31" s="271">
        <f t="shared" si="3"/>
        <v>0</v>
      </c>
      <c r="H31" s="268">
        <f t="shared" si="4"/>
        <v>1700</v>
      </c>
      <c r="I31" s="272">
        <f t="shared" si="5"/>
        <v>0</v>
      </c>
      <c r="J31" s="273">
        <f t="shared" si="6"/>
        <v>127.96162119821975</v>
      </c>
      <c r="K31" s="274">
        <f t="shared" si="7"/>
        <v>0</v>
      </c>
      <c r="L31" s="267">
        <f>'data''12'!C27</f>
        <v>1827.9616211982197</v>
      </c>
      <c r="M31" s="275">
        <f t="shared" si="8"/>
        <v>3716</v>
      </c>
      <c r="N31" s="276">
        <f>+'data''12'!D27</f>
        <v>1700</v>
      </c>
      <c r="O31" s="277">
        <f>+'data''12'!E27</f>
        <v>50</v>
      </c>
      <c r="P31" s="278">
        <f t="shared" si="9"/>
        <v>1750</v>
      </c>
      <c r="Q31" s="267">
        <f>IF('data''12'!G27&lt;Z31, 'data''12'!G27, 'data''12'!G27-Z31)</f>
        <v>3716</v>
      </c>
      <c r="R31" s="279"/>
      <c r="S31" s="279"/>
      <c r="T31" s="77" t="str">
        <f>+'data''12'!H27</f>
        <v>N</v>
      </c>
      <c r="U31" s="187" t="str">
        <f>+'data''12'!I27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3"/>
        <v>1888.0383788017803</v>
      </c>
      <c r="Z31" s="5">
        <v>0</v>
      </c>
      <c r="AA31" s="5">
        <v>0</v>
      </c>
      <c r="AC31" s="35" t="str">
        <f t="shared" si="14"/>
        <v/>
      </c>
      <c r="AD31" s="279">
        <f t="shared" si="12"/>
        <v>0</v>
      </c>
    </row>
    <row r="32" spans="2:30">
      <c r="B32" s="266">
        <v>40933</v>
      </c>
      <c r="C32" s="267">
        <f>'data''12'!B28</f>
        <v>0</v>
      </c>
      <c r="D32" s="268">
        <f t="shared" si="0"/>
        <v>1700</v>
      </c>
      <c r="E32" s="269">
        <f t="shared" si="1"/>
        <v>0</v>
      </c>
      <c r="F32" s="270">
        <f t="shared" si="2"/>
        <v>0</v>
      </c>
      <c r="G32" s="271">
        <f t="shared" si="3"/>
        <v>0</v>
      </c>
      <c r="H32" s="268">
        <f t="shared" si="4"/>
        <v>1700</v>
      </c>
      <c r="I32" s="272">
        <f t="shared" si="5"/>
        <v>0</v>
      </c>
      <c r="J32" s="273">
        <f t="shared" si="6"/>
        <v>126.3696353582809</v>
      </c>
      <c r="K32" s="274">
        <f t="shared" si="7"/>
        <v>0</v>
      </c>
      <c r="L32" s="267">
        <f>'data''12'!C28</f>
        <v>1826.3696353582809</v>
      </c>
      <c r="M32" s="275">
        <f t="shared" si="8"/>
        <v>3707</v>
      </c>
      <c r="N32" s="276">
        <f>+'data''12'!D28</f>
        <v>1700</v>
      </c>
      <c r="O32" s="277">
        <f>+'data''12'!E28</f>
        <v>50</v>
      </c>
      <c r="P32" s="278">
        <f t="shared" si="9"/>
        <v>1750</v>
      </c>
      <c r="Q32" s="267">
        <f>IF('data''12'!G28&lt;Z32, 'data''12'!G28, 'data''12'!G28-Z32)</f>
        <v>3707</v>
      </c>
      <c r="R32" s="279"/>
      <c r="S32" s="279"/>
      <c r="T32" s="77" t="str">
        <f>+'data''12'!H28</f>
        <v>N</v>
      </c>
      <c r="U32" s="187" t="str">
        <f>+'data''12'!I28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3"/>
        <v>1880.6303646417191</v>
      </c>
      <c r="Z32" s="5">
        <v>0</v>
      </c>
      <c r="AA32" s="5">
        <v>0</v>
      </c>
      <c r="AC32" s="35" t="str">
        <f t="shared" si="14"/>
        <v/>
      </c>
      <c r="AD32" s="279">
        <f t="shared" si="12"/>
        <v>0</v>
      </c>
    </row>
    <row r="33" spans="2:30">
      <c r="B33" s="266">
        <v>40934</v>
      </c>
      <c r="C33" s="267">
        <f>'data''12'!B29</f>
        <v>0</v>
      </c>
      <c r="D33" s="268">
        <f t="shared" si="0"/>
        <v>1700</v>
      </c>
      <c r="E33" s="269">
        <f t="shared" si="1"/>
        <v>0</v>
      </c>
      <c r="F33" s="270">
        <f t="shared" si="2"/>
        <v>0</v>
      </c>
      <c r="G33" s="271">
        <f t="shared" si="3"/>
        <v>0</v>
      </c>
      <c r="H33" s="268">
        <f t="shared" si="4"/>
        <v>1700</v>
      </c>
      <c r="I33" s="272">
        <f t="shared" si="5"/>
        <v>0</v>
      </c>
      <c r="J33" s="273">
        <f t="shared" si="6"/>
        <v>132.29577293509806</v>
      </c>
      <c r="K33" s="274">
        <f t="shared" si="7"/>
        <v>0</v>
      </c>
      <c r="L33" s="267">
        <f>'data''12'!C29</f>
        <v>1832.2957729350981</v>
      </c>
      <c r="M33" s="275">
        <f t="shared" si="8"/>
        <v>2605</v>
      </c>
      <c r="N33" s="276">
        <f>+'data''12'!D29</f>
        <v>1700</v>
      </c>
      <c r="O33" s="277">
        <f>+'data''12'!E29</f>
        <v>50</v>
      </c>
      <c r="P33" s="278">
        <f t="shared" si="9"/>
        <v>1750</v>
      </c>
      <c r="Q33" s="267">
        <f>IF('data''12'!G29&lt;Z33, 'data''12'!G29, 'data''12'!G29-Z33)</f>
        <v>2605</v>
      </c>
      <c r="R33" s="279"/>
      <c r="S33" s="279"/>
      <c r="T33" s="77" t="str">
        <f>+'data''12'!H29</f>
        <v>N</v>
      </c>
      <c r="U33" s="187" t="str">
        <f>+'data''12'!I29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3"/>
        <v>772.70422706490172</v>
      </c>
      <c r="Z33" s="5">
        <v>0</v>
      </c>
      <c r="AA33" s="5">
        <v>0</v>
      </c>
      <c r="AC33" s="35" t="str">
        <f t="shared" si="14"/>
        <v/>
      </c>
      <c r="AD33" s="279">
        <f t="shared" si="12"/>
        <v>0</v>
      </c>
    </row>
    <row r="34" spans="2:30">
      <c r="B34" s="266">
        <v>40935</v>
      </c>
      <c r="C34" s="267">
        <f>'data''12'!B30</f>
        <v>0</v>
      </c>
      <c r="D34" s="268">
        <f t="shared" si="0"/>
        <v>1700</v>
      </c>
      <c r="E34" s="269">
        <f t="shared" si="1"/>
        <v>0</v>
      </c>
      <c r="F34" s="270">
        <f t="shared" si="2"/>
        <v>0</v>
      </c>
      <c r="G34" s="271">
        <f t="shared" si="3"/>
        <v>0</v>
      </c>
      <c r="H34" s="268">
        <f t="shared" si="4"/>
        <v>1700</v>
      </c>
      <c r="I34" s="272">
        <f t="shared" si="5"/>
        <v>0</v>
      </c>
      <c r="J34" s="273">
        <f t="shared" si="6"/>
        <v>131.02160000000003</v>
      </c>
      <c r="K34" s="274">
        <f t="shared" si="7"/>
        <v>0</v>
      </c>
      <c r="L34" s="267">
        <f>'data''12'!C30</f>
        <v>1831.0216</v>
      </c>
      <c r="M34" s="275">
        <f t="shared" si="8"/>
        <v>2572</v>
      </c>
      <c r="N34" s="276">
        <f>+'data''12'!D30</f>
        <v>1700</v>
      </c>
      <c r="O34" s="277">
        <f>+'data''12'!E30</f>
        <v>50</v>
      </c>
      <c r="P34" s="278">
        <f t="shared" si="9"/>
        <v>1750</v>
      </c>
      <c r="Q34" s="267">
        <f>IF('data''12'!G30&lt;Z34, 'data''12'!G30, 'data''12'!G30-Z34)</f>
        <v>2572</v>
      </c>
      <c r="R34" s="279"/>
      <c r="S34" s="279"/>
      <c r="T34" s="77" t="str">
        <f>+'data''12'!H30</f>
        <v>N</v>
      </c>
      <c r="U34" s="187" t="str">
        <f>+'data''12'!I30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3"/>
        <v>740.97839999999997</v>
      </c>
      <c r="Z34" s="5">
        <v>0</v>
      </c>
      <c r="AA34" s="5">
        <v>0</v>
      </c>
      <c r="AC34" s="35" t="str">
        <f t="shared" si="14"/>
        <v/>
      </c>
      <c r="AD34" s="279">
        <f t="shared" si="12"/>
        <v>0</v>
      </c>
    </row>
    <row r="35" spans="2:30">
      <c r="B35" s="266">
        <v>40936</v>
      </c>
      <c r="C35" s="267">
        <f>'data''12'!B31</f>
        <v>0</v>
      </c>
      <c r="D35" s="268">
        <f t="shared" si="0"/>
        <v>1700</v>
      </c>
      <c r="E35" s="269">
        <f t="shared" si="1"/>
        <v>0</v>
      </c>
      <c r="F35" s="270">
        <f t="shared" si="2"/>
        <v>0</v>
      </c>
      <c r="G35" s="271">
        <f t="shared" si="3"/>
        <v>0</v>
      </c>
      <c r="H35" s="268">
        <f t="shared" si="4"/>
        <v>1700</v>
      </c>
      <c r="I35" s="272">
        <f t="shared" si="5"/>
        <v>0</v>
      </c>
      <c r="J35" s="273">
        <f t="shared" si="6"/>
        <v>133.58719999999994</v>
      </c>
      <c r="K35" s="274">
        <f t="shared" si="7"/>
        <v>0</v>
      </c>
      <c r="L35" s="267">
        <f>'data''12'!C31</f>
        <v>1833.5871999999999</v>
      </c>
      <c r="M35" s="275">
        <f t="shared" si="8"/>
        <v>3331</v>
      </c>
      <c r="N35" s="276">
        <f>+'data''12'!D31</f>
        <v>1700</v>
      </c>
      <c r="O35" s="277">
        <f>+'data''12'!E31</f>
        <v>50</v>
      </c>
      <c r="P35" s="278">
        <f t="shared" si="9"/>
        <v>1750</v>
      </c>
      <c r="Q35" s="267">
        <f>IF('data''12'!G31&lt;Z35, 'data''12'!G31, 'data''12'!G31-Z35)</f>
        <v>3331</v>
      </c>
      <c r="R35" s="279"/>
      <c r="S35" s="279"/>
      <c r="T35" s="77" t="str">
        <f>+'data''12'!H31</f>
        <v>N</v>
      </c>
      <c r="U35" s="187" t="str">
        <f>+'data''12'!I31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3"/>
        <v>1497.4128000000001</v>
      </c>
      <c r="Z35" s="5">
        <v>0</v>
      </c>
      <c r="AA35" s="5">
        <v>0</v>
      </c>
      <c r="AC35" s="35" t="str">
        <f t="shared" si="14"/>
        <v/>
      </c>
      <c r="AD35" s="279">
        <f t="shared" si="12"/>
        <v>0</v>
      </c>
    </row>
    <row r="36" spans="2:30">
      <c r="B36" s="266">
        <v>40937</v>
      </c>
      <c r="C36" s="267">
        <f>'data''12'!B32</f>
        <v>0</v>
      </c>
      <c r="D36" s="268">
        <f t="shared" si="0"/>
        <v>1700</v>
      </c>
      <c r="E36" s="269">
        <f t="shared" si="1"/>
        <v>0</v>
      </c>
      <c r="F36" s="270">
        <f t="shared" si="2"/>
        <v>0</v>
      </c>
      <c r="G36" s="271">
        <f t="shared" si="3"/>
        <v>0</v>
      </c>
      <c r="H36" s="268">
        <f t="shared" si="4"/>
        <v>1700</v>
      </c>
      <c r="I36" s="272">
        <f t="shared" si="5"/>
        <v>0</v>
      </c>
      <c r="J36" s="273">
        <f t="shared" si="6"/>
        <v>129.87879999999996</v>
      </c>
      <c r="K36" s="274">
        <f t="shared" si="7"/>
        <v>0</v>
      </c>
      <c r="L36" s="267">
        <f>'data''12'!C32</f>
        <v>1829.8788</v>
      </c>
      <c r="M36" s="275">
        <f t="shared" si="8"/>
        <v>3331</v>
      </c>
      <c r="N36" s="276">
        <f>+'data''12'!D32</f>
        <v>1700</v>
      </c>
      <c r="O36" s="277">
        <f>+'data''12'!E32</f>
        <v>50</v>
      </c>
      <c r="P36" s="278">
        <f t="shared" si="9"/>
        <v>1750</v>
      </c>
      <c r="Q36" s="267">
        <f>IF('data''12'!G32&lt;Z36, 'data''12'!G32, 'data''12'!G32-Z36)</f>
        <v>3331</v>
      </c>
      <c r="R36" s="279"/>
      <c r="S36" s="279"/>
      <c r="T36" s="77" t="str">
        <f>+'data''12'!H32</f>
        <v>N</v>
      </c>
      <c r="U36" s="187" t="str">
        <f>+'data''12'!I32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3"/>
        <v>1501.1212</v>
      </c>
      <c r="Z36" s="5">
        <v>0</v>
      </c>
      <c r="AA36" s="5">
        <v>0</v>
      </c>
      <c r="AC36" s="35" t="str">
        <f t="shared" si="14"/>
        <v/>
      </c>
      <c r="AD36" s="279">
        <f t="shared" si="12"/>
        <v>0</v>
      </c>
    </row>
    <row r="37" spans="2:30">
      <c r="B37" s="266">
        <v>40938</v>
      </c>
      <c r="C37" s="267">
        <f>'data''12'!B33</f>
        <v>0</v>
      </c>
      <c r="D37" s="268">
        <f t="shared" si="0"/>
        <v>1700</v>
      </c>
      <c r="E37" s="269">
        <f t="shared" si="1"/>
        <v>0</v>
      </c>
      <c r="F37" s="270">
        <f t="shared" si="2"/>
        <v>0</v>
      </c>
      <c r="G37" s="271">
        <f t="shared" si="3"/>
        <v>0</v>
      </c>
      <c r="H37" s="268">
        <f t="shared" si="4"/>
        <v>1700</v>
      </c>
      <c r="I37" s="272">
        <f t="shared" si="5"/>
        <v>0</v>
      </c>
      <c r="J37" s="273">
        <f t="shared" si="6"/>
        <v>129.47939999999994</v>
      </c>
      <c r="K37" s="274">
        <f t="shared" si="7"/>
        <v>0</v>
      </c>
      <c r="L37" s="267">
        <f>'data''12'!C33</f>
        <v>1829.4793999999999</v>
      </c>
      <c r="M37" s="275">
        <f t="shared" si="8"/>
        <v>3331</v>
      </c>
      <c r="N37" s="276">
        <f>+'data''12'!D33</f>
        <v>1700</v>
      </c>
      <c r="O37" s="277">
        <f>+'data''12'!E33</f>
        <v>50</v>
      </c>
      <c r="P37" s="278">
        <f t="shared" si="9"/>
        <v>1750</v>
      </c>
      <c r="Q37" s="267">
        <f>IF('data''12'!G33&lt;Z37, 'data''12'!G33, 'data''12'!G33-Z37)</f>
        <v>3331</v>
      </c>
      <c r="R37" s="279"/>
      <c r="S37" s="279"/>
      <c r="T37" s="77" t="str">
        <f>+'data''12'!H33</f>
        <v>N</v>
      </c>
      <c r="U37" s="187" t="str">
        <f>+'data''12'!I33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3"/>
        <v>1501.5205999999998</v>
      </c>
      <c r="Z37" s="5">
        <v>0</v>
      </c>
      <c r="AA37" s="5">
        <v>0</v>
      </c>
      <c r="AC37" s="35" t="str">
        <f t="shared" si="14"/>
        <v/>
      </c>
      <c r="AD37" s="279">
        <f t="shared" si="12"/>
        <v>0</v>
      </c>
    </row>
    <row r="38" spans="2:30">
      <c r="B38" s="266">
        <v>40939</v>
      </c>
      <c r="C38" s="267">
        <f>'data''12'!B34</f>
        <v>0</v>
      </c>
      <c r="D38" s="268">
        <f t="shared" si="0"/>
        <v>1700</v>
      </c>
      <c r="E38" s="269">
        <f t="shared" si="1"/>
        <v>0</v>
      </c>
      <c r="F38" s="270">
        <f t="shared" si="2"/>
        <v>0</v>
      </c>
      <c r="G38" s="271">
        <f t="shared" si="3"/>
        <v>0</v>
      </c>
      <c r="H38" s="268">
        <f t="shared" si="4"/>
        <v>1700</v>
      </c>
      <c r="I38" s="272">
        <f t="shared" si="5"/>
        <v>0</v>
      </c>
      <c r="J38" s="273">
        <f t="shared" si="6"/>
        <v>128.90939999999978</v>
      </c>
      <c r="K38" s="274">
        <f t="shared" si="7"/>
        <v>0</v>
      </c>
      <c r="L38" s="267">
        <f>'data''12'!C34</f>
        <v>1828.9093999999998</v>
      </c>
      <c r="M38" s="275">
        <f t="shared" si="8"/>
        <v>2506</v>
      </c>
      <c r="N38" s="276">
        <f>+'data''12'!D34</f>
        <v>1700</v>
      </c>
      <c r="O38" s="277">
        <f>+'data''12'!E34</f>
        <v>50</v>
      </c>
      <c r="P38" s="278">
        <f t="shared" si="9"/>
        <v>1750</v>
      </c>
      <c r="Q38" s="267">
        <f>IF('data''12'!G34&lt;Z38, 'data''12'!G34, 'data''12'!G34-Z38)</f>
        <v>2506</v>
      </c>
      <c r="R38" s="279"/>
      <c r="S38" s="279"/>
      <c r="T38" s="77" t="str">
        <f>+'data''12'!H34</f>
        <v>N</v>
      </c>
      <c r="U38" s="187" t="str">
        <f>+'data''12'!I34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3"/>
        <v>677.09060000000045</v>
      </c>
      <c r="Z38" s="5">
        <v>0</v>
      </c>
      <c r="AA38" s="5">
        <v>0</v>
      </c>
      <c r="AC38" s="35" t="str">
        <f t="shared" si="14"/>
        <v/>
      </c>
      <c r="AD38" s="279">
        <f t="shared" si="12"/>
        <v>0</v>
      </c>
    </row>
    <row r="39" spans="2:30">
      <c r="B39" s="266">
        <v>40940</v>
      </c>
      <c r="C39" s="267">
        <f>'data''12'!B35</f>
        <v>0</v>
      </c>
      <c r="D39" s="268">
        <f t="shared" si="0"/>
        <v>1700</v>
      </c>
      <c r="E39" s="269">
        <f t="shared" si="1"/>
        <v>0</v>
      </c>
      <c r="F39" s="270">
        <f t="shared" si="2"/>
        <v>0</v>
      </c>
      <c r="G39" s="271">
        <f t="shared" si="3"/>
        <v>0</v>
      </c>
      <c r="H39" s="268">
        <f t="shared" si="4"/>
        <v>1700</v>
      </c>
      <c r="I39" s="272">
        <f t="shared" si="5"/>
        <v>0</v>
      </c>
      <c r="J39" s="273">
        <f t="shared" si="6"/>
        <v>128.76729999999998</v>
      </c>
      <c r="K39" s="274">
        <f t="shared" si="7"/>
        <v>0</v>
      </c>
      <c r="L39" s="267">
        <f>'data''12'!C35</f>
        <v>1828.7673</v>
      </c>
      <c r="M39" s="275">
        <f t="shared" si="8"/>
        <v>2605</v>
      </c>
      <c r="N39" s="276">
        <f>+'data''12'!D35</f>
        <v>1700</v>
      </c>
      <c r="O39" s="277">
        <f>+'data''12'!E35</f>
        <v>50</v>
      </c>
      <c r="P39" s="278">
        <f t="shared" si="9"/>
        <v>1750</v>
      </c>
      <c r="Q39" s="267">
        <f>IF('data''12'!G35&lt;Z39, 'data''12'!G35, 'data''12'!G35-Z39)</f>
        <v>2605</v>
      </c>
      <c r="R39" s="279"/>
      <c r="S39" s="279"/>
      <c r="T39" s="77" t="str">
        <f>+'data''12'!H35</f>
        <v>N</v>
      </c>
      <c r="U39" s="187" t="str">
        <f>+'data''12'!I35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3"/>
        <v>776.23270000000002</v>
      </c>
      <c r="Z39" s="5">
        <v>0</v>
      </c>
      <c r="AA39" s="5">
        <v>0</v>
      </c>
      <c r="AC39" s="35" t="str">
        <f t="shared" si="14"/>
        <v/>
      </c>
      <c r="AD39" s="279">
        <f t="shared" si="12"/>
        <v>0</v>
      </c>
    </row>
    <row r="40" spans="2:30">
      <c r="B40" s="266">
        <v>40941</v>
      </c>
      <c r="C40" s="267">
        <f>'data''12'!B36</f>
        <v>0</v>
      </c>
      <c r="D40" s="268">
        <f t="shared" si="0"/>
        <v>1700</v>
      </c>
      <c r="E40" s="269">
        <f t="shared" si="1"/>
        <v>0</v>
      </c>
      <c r="F40" s="270">
        <f t="shared" si="2"/>
        <v>0</v>
      </c>
      <c r="G40" s="271">
        <f t="shared" si="3"/>
        <v>0</v>
      </c>
      <c r="H40" s="268">
        <f t="shared" si="4"/>
        <v>1700</v>
      </c>
      <c r="I40" s="272">
        <f t="shared" si="5"/>
        <v>0</v>
      </c>
      <c r="J40" s="273">
        <f t="shared" si="6"/>
        <v>109.33799999999974</v>
      </c>
      <c r="K40" s="274">
        <f t="shared" si="7"/>
        <v>0</v>
      </c>
      <c r="L40" s="267">
        <f>'data''12'!C36</f>
        <v>1809.3379999999997</v>
      </c>
      <c r="M40" s="275">
        <f t="shared" si="8"/>
        <v>2572</v>
      </c>
      <c r="N40" s="276">
        <f>+'data''12'!D36</f>
        <v>1700</v>
      </c>
      <c r="O40" s="277">
        <f>+'data''12'!E36</f>
        <v>50</v>
      </c>
      <c r="P40" s="278">
        <f t="shared" si="9"/>
        <v>1750</v>
      </c>
      <c r="Q40" s="267">
        <f>IF('data''12'!G36&lt;Z40, 'data''12'!G36, 'data''12'!G36-Z40)</f>
        <v>2572</v>
      </c>
      <c r="R40" s="279"/>
      <c r="S40" s="279"/>
      <c r="T40" s="77" t="str">
        <f>+'data''12'!H36</f>
        <v>N</v>
      </c>
      <c r="U40" s="187" t="str">
        <f>+'data''12'!I36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3"/>
        <v>762.66200000000026</v>
      </c>
      <c r="Z40" s="5">
        <v>0</v>
      </c>
      <c r="AA40" s="5">
        <v>0</v>
      </c>
      <c r="AC40" s="35" t="str">
        <f t="shared" si="14"/>
        <v/>
      </c>
      <c r="AD40" s="279">
        <f t="shared" si="12"/>
        <v>0</v>
      </c>
    </row>
    <row r="41" spans="2:30">
      <c r="B41" s="266">
        <v>40942</v>
      </c>
      <c r="C41" s="267">
        <f>'data''12'!B37</f>
        <v>0</v>
      </c>
      <c r="D41" s="268">
        <f t="shared" si="0"/>
        <v>1700</v>
      </c>
      <c r="E41" s="269">
        <f t="shared" si="1"/>
        <v>0</v>
      </c>
      <c r="F41" s="270">
        <f t="shared" si="2"/>
        <v>0</v>
      </c>
      <c r="G41" s="271">
        <f t="shared" si="3"/>
        <v>0</v>
      </c>
      <c r="H41" s="268">
        <f t="shared" si="4"/>
        <v>1700</v>
      </c>
      <c r="I41" s="272">
        <f t="shared" si="5"/>
        <v>0</v>
      </c>
      <c r="J41" s="273">
        <f t="shared" si="6"/>
        <v>93.920679999999948</v>
      </c>
      <c r="K41" s="274">
        <f t="shared" si="7"/>
        <v>0</v>
      </c>
      <c r="L41" s="267">
        <f>'data''12'!C37</f>
        <v>1793.9206799999999</v>
      </c>
      <c r="M41" s="275">
        <f t="shared" si="8"/>
        <v>3331</v>
      </c>
      <c r="N41" s="276">
        <f>+'data''12'!D37</f>
        <v>1700</v>
      </c>
      <c r="O41" s="277">
        <f>+'data''12'!E37</f>
        <v>50</v>
      </c>
      <c r="P41" s="278">
        <f t="shared" si="9"/>
        <v>1750</v>
      </c>
      <c r="Q41" s="267">
        <f>IF('data''12'!G37&lt;Z41, 'data''12'!G37, 'data''12'!G37-Z41)</f>
        <v>3331</v>
      </c>
      <c r="R41" s="279"/>
      <c r="S41" s="279"/>
      <c r="T41" s="77" t="str">
        <f>+'data''12'!H37</f>
        <v>N</v>
      </c>
      <c r="U41" s="187" t="str">
        <f>+'data''12'!I37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3"/>
        <v>1537.0793199999998</v>
      </c>
      <c r="Z41" s="5">
        <v>0</v>
      </c>
      <c r="AA41" s="5">
        <v>0</v>
      </c>
      <c r="AC41" s="35" t="str">
        <f t="shared" si="14"/>
        <v/>
      </c>
      <c r="AD41" s="279">
        <f t="shared" si="12"/>
        <v>0</v>
      </c>
    </row>
    <row r="42" spans="2:30">
      <c r="B42" s="266">
        <v>40943</v>
      </c>
      <c r="C42" s="267">
        <f>'data''12'!B38</f>
        <v>0</v>
      </c>
      <c r="D42" s="268">
        <f t="shared" si="0"/>
        <v>1700</v>
      </c>
      <c r="E42" s="269">
        <f t="shared" si="1"/>
        <v>0</v>
      </c>
      <c r="F42" s="270">
        <f t="shared" si="2"/>
        <v>0</v>
      </c>
      <c r="G42" s="271">
        <f t="shared" si="3"/>
        <v>0</v>
      </c>
      <c r="H42" s="268">
        <f t="shared" si="4"/>
        <v>1700</v>
      </c>
      <c r="I42" s="272">
        <f t="shared" si="5"/>
        <v>0</v>
      </c>
      <c r="J42" s="273">
        <f t="shared" si="6"/>
        <v>104.54169600000023</v>
      </c>
      <c r="K42" s="274">
        <f t="shared" si="7"/>
        <v>0</v>
      </c>
      <c r="L42" s="267">
        <f>'data''12'!C38</f>
        <v>1804.5416960000002</v>
      </c>
      <c r="M42" s="275">
        <f t="shared" si="8"/>
        <v>3331</v>
      </c>
      <c r="N42" s="276">
        <f>+'data''12'!D38</f>
        <v>1700</v>
      </c>
      <c r="O42" s="277">
        <f>+'data''12'!E38</f>
        <v>50</v>
      </c>
      <c r="P42" s="278">
        <f t="shared" si="9"/>
        <v>1750</v>
      </c>
      <c r="Q42" s="267">
        <f>IF('data''12'!G38&lt;Z42, 'data''12'!G38, 'data''12'!G38-Z42)</f>
        <v>3331</v>
      </c>
      <c r="R42" s="279"/>
      <c r="S42" s="279"/>
      <c r="T42" s="77" t="str">
        <f>+'data''12'!H38</f>
        <v>N</v>
      </c>
      <c r="U42" s="187" t="str">
        <f>+'data''12'!I38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3"/>
        <v>1526.4583039999998</v>
      </c>
      <c r="Z42" s="5">
        <v>0</v>
      </c>
      <c r="AA42" s="5">
        <v>0</v>
      </c>
      <c r="AC42" s="35" t="str">
        <f t="shared" si="14"/>
        <v/>
      </c>
      <c r="AD42" s="279">
        <f t="shared" si="12"/>
        <v>0</v>
      </c>
    </row>
    <row r="43" spans="2:30">
      <c r="B43" s="266">
        <v>40944</v>
      </c>
      <c r="C43" s="267">
        <f>'data''12'!B39</f>
        <v>0</v>
      </c>
      <c r="D43" s="268">
        <f t="shared" si="0"/>
        <v>1700</v>
      </c>
      <c r="E43" s="269">
        <f t="shared" si="1"/>
        <v>0</v>
      </c>
      <c r="F43" s="270">
        <f t="shared" si="2"/>
        <v>0</v>
      </c>
      <c r="G43" s="271">
        <f t="shared" si="3"/>
        <v>0</v>
      </c>
      <c r="H43" s="268">
        <f t="shared" si="4"/>
        <v>1700</v>
      </c>
      <c r="I43" s="272">
        <f t="shared" si="5"/>
        <v>0</v>
      </c>
      <c r="J43" s="273">
        <f t="shared" si="6"/>
        <v>107.00288499999988</v>
      </c>
      <c r="K43" s="274">
        <f t="shared" si="7"/>
        <v>0</v>
      </c>
      <c r="L43" s="267">
        <f>'data''12'!C39</f>
        <v>1807.0028849999999</v>
      </c>
      <c r="M43" s="275">
        <f t="shared" si="8"/>
        <v>3331</v>
      </c>
      <c r="N43" s="276">
        <f>+'data''12'!D39</f>
        <v>1700</v>
      </c>
      <c r="O43" s="277">
        <f>+'data''12'!E39</f>
        <v>50</v>
      </c>
      <c r="P43" s="278">
        <f t="shared" si="9"/>
        <v>1750</v>
      </c>
      <c r="Q43" s="267">
        <f>IF('data''12'!G39&lt;Z43, 'data''12'!G39, 'data''12'!G39-Z43)</f>
        <v>3331</v>
      </c>
      <c r="R43" s="279"/>
      <c r="S43" s="279"/>
      <c r="T43" s="77" t="str">
        <f>+'data''12'!H39</f>
        <v>N</v>
      </c>
      <c r="U43" s="187" t="str">
        <f>+'data''12'!I39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3"/>
        <v>1523.9971150000001</v>
      </c>
      <c r="Z43" s="5">
        <v>0</v>
      </c>
      <c r="AA43" s="5">
        <v>0</v>
      </c>
      <c r="AC43" s="35" t="str">
        <f t="shared" si="14"/>
        <v/>
      </c>
      <c r="AD43" s="279">
        <f t="shared" si="12"/>
        <v>0</v>
      </c>
    </row>
    <row r="44" spans="2:30">
      <c r="B44" s="266">
        <v>40945</v>
      </c>
      <c r="C44" s="267">
        <f>'data''12'!B40</f>
        <v>0</v>
      </c>
      <c r="D44" s="268">
        <f t="shared" si="0"/>
        <v>1700</v>
      </c>
      <c r="E44" s="269">
        <f t="shared" si="1"/>
        <v>0</v>
      </c>
      <c r="F44" s="270">
        <f t="shared" si="2"/>
        <v>0</v>
      </c>
      <c r="G44" s="271">
        <f t="shared" si="3"/>
        <v>0</v>
      </c>
      <c r="H44" s="268">
        <f t="shared" si="4"/>
        <v>1700</v>
      </c>
      <c r="I44" s="272">
        <f t="shared" si="5"/>
        <v>0</v>
      </c>
      <c r="J44" s="273">
        <f t="shared" si="6"/>
        <v>104.87207899999999</v>
      </c>
      <c r="K44" s="274">
        <f t="shared" si="7"/>
        <v>0</v>
      </c>
      <c r="L44" s="267">
        <f>'data''12'!C40</f>
        <v>1804.872079</v>
      </c>
      <c r="M44" s="275">
        <f t="shared" si="8"/>
        <v>2202</v>
      </c>
      <c r="N44" s="276">
        <f>+'data''12'!D40</f>
        <v>1700</v>
      </c>
      <c r="O44" s="277">
        <f>+'data''12'!E40</f>
        <v>50</v>
      </c>
      <c r="P44" s="278">
        <f t="shared" si="9"/>
        <v>1750</v>
      </c>
      <c r="Q44" s="267">
        <f>IF('data''12'!G40&lt;Z44, 'data''12'!G40, 'data''12'!G40-Z44)</f>
        <v>2202</v>
      </c>
      <c r="R44" s="279"/>
      <c r="S44" s="279"/>
      <c r="T44" s="77" t="str">
        <f>+'data''12'!H40</f>
        <v>N</v>
      </c>
      <c r="U44" s="187" t="str">
        <f>+'data''12'!I40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3"/>
        <v>397.12792100000024</v>
      </c>
      <c r="Z44" s="5">
        <v>0</v>
      </c>
      <c r="AA44" s="5">
        <v>0</v>
      </c>
      <c r="AC44" s="35" t="str">
        <f t="shared" si="14"/>
        <v/>
      </c>
      <c r="AD44" s="279">
        <f t="shared" si="12"/>
        <v>0</v>
      </c>
    </row>
    <row r="45" spans="2:30">
      <c r="B45" s="266">
        <v>40946</v>
      </c>
      <c r="C45" s="267">
        <f>'data''12'!B41</f>
        <v>0</v>
      </c>
      <c r="D45" s="268">
        <f t="shared" si="0"/>
        <v>1700</v>
      </c>
      <c r="E45" s="269">
        <f t="shared" si="1"/>
        <v>0</v>
      </c>
      <c r="F45" s="270">
        <f t="shared" si="2"/>
        <v>0</v>
      </c>
      <c r="G45" s="271">
        <f t="shared" si="3"/>
        <v>0</v>
      </c>
      <c r="H45" s="268">
        <f t="shared" si="4"/>
        <v>1700</v>
      </c>
      <c r="I45" s="272">
        <f t="shared" si="5"/>
        <v>0</v>
      </c>
      <c r="J45" s="273">
        <f t="shared" si="6"/>
        <v>106.04787662593094</v>
      </c>
      <c r="K45" s="274">
        <f t="shared" si="7"/>
        <v>0</v>
      </c>
      <c r="L45" s="267">
        <f>'data''12'!C41</f>
        <v>1806.0478766259309</v>
      </c>
      <c r="M45" s="275">
        <f t="shared" si="8"/>
        <v>2202</v>
      </c>
      <c r="N45" s="276">
        <f>+'data''12'!D41</f>
        <v>1700</v>
      </c>
      <c r="O45" s="277">
        <f>+'data''12'!E41</f>
        <v>50</v>
      </c>
      <c r="P45" s="278">
        <f t="shared" si="9"/>
        <v>1750</v>
      </c>
      <c r="Q45" s="267">
        <f>IF('data''12'!G41&lt;Z45, 'data''12'!G41, 'data''12'!G41-Z45)</f>
        <v>2202</v>
      </c>
      <c r="R45" s="279"/>
      <c r="S45" s="279"/>
      <c r="T45" s="77" t="str">
        <f>+'data''12'!H41</f>
        <v>N</v>
      </c>
      <c r="U45" s="187" t="str">
        <f>+'data''12'!I41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3"/>
        <v>395.95212337406883</v>
      </c>
      <c r="Z45" s="5">
        <v>0</v>
      </c>
      <c r="AA45" s="5">
        <v>0</v>
      </c>
      <c r="AC45" s="35" t="str">
        <f t="shared" si="14"/>
        <v/>
      </c>
      <c r="AD45" s="279">
        <f t="shared" si="12"/>
        <v>0</v>
      </c>
    </row>
    <row r="46" spans="2:30">
      <c r="B46" s="266">
        <v>40947</v>
      </c>
      <c r="C46" s="267">
        <f>'data''12'!B42</f>
        <v>0</v>
      </c>
      <c r="D46" s="268">
        <f t="shared" si="0"/>
        <v>1101</v>
      </c>
      <c r="E46" s="269">
        <f t="shared" si="1"/>
        <v>599</v>
      </c>
      <c r="F46" s="270">
        <f t="shared" si="2"/>
        <v>0</v>
      </c>
      <c r="G46" s="271">
        <f t="shared" si="3"/>
        <v>0</v>
      </c>
      <c r="H46" s="268">
        <f t="shared" si="4"/>
        <v>1700</v>
      </c>
      <c r="I46" s="272">
        <f t="shared" si="5"/>
        <v>0</v>
      </c>
      <c r="J46" s="273">
        <f t="shared" si="6"/>
        <v>0</v>
      </c>
      <c r="K46" s="274">
        <f t="shared" si="7"/>
        <v>542.66451885168226</v>
      </c>
      <c r="L46" s="267">
        <f>'data''12'!C42</f>
        <v>2242.6645188516823</v>
      </c>
      <c r="M46" s="275">
        <f t="shared" si="8"/>
        <v>1101</v>
      </c>
      <c r="N46" s="276">
        <f>+'data''12'!D42</f>
        <v>1700</v>
      </c>
      <c r="O46" s="277">
        <f>+'data''12'!E42</f>
        <v>50</v>
      </c>
      <c r="P46" s="278">
        <f t="shared" si="9"/>
        <v>1750</v>
      </c>
      <c r="Q46" s="267">
        <f>IF('data''12'!G42&lt;Z46, 'data''12'!G42, 'data''12'!G42-Z46)</f>
        <v>1101</v>
      </c>
      <c r="R46" s="279"/>
      <c r="S46" s="279"/>
      <c r="T46" s="77" t="str">
        <f>+'data''12'!H42</f>
        <v>N</v>
      </c>
      <c r="U46" s="187" t="str">
        <f>+'data''12'!I42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3"/>
        <v>0</v>
      </c>
      <c r="Z46" s="5">
        <v>0</v>
      </c>
      <c r="AA46" s="5">
        <v>0</v>
      </c>
      <c r="AC46" s="35" t="str">
        <f t="shared" si="14"/>
        <v/>
      </c>
      <c r="AD46" s="279">
        <f t="shared" si="12"/>
        <v>0</v>
      </c>
    </row>
    <row r="47" spans="2:30">
      <c r="B47" s="266">
        <v>40948</v>
      </c>
      <c r="C47" s="267">
        <f>'data''12'!B43</f>
        <v>0</v>
      </c>
      <c r="D47" s="268">
        <f t="shared" si="0"/>
        <v>1101</v>
      </c>
      <c r="E47" s="269">
        <f t="shared" si="1"/>
        <v>599</v>
      </c>
      <c r="F47" s="270">
        <f t="shared" si="2"/>
        <v>0</v>
      </c>
      <c r="G47" s="271">
        <f t="shared" si="3"/>
        <v>0</v>
      </c>
      <c r="H47" s="268">
        <f t="shared" si="4"/>
        <v>1700</v>
      </c>
      <c r="I47" s="272">
        <f t="shared" si="5"/>
        <v>0</v>
      </c>
      <c r="J47" s="273">
        <f t="shared" si="6"/>
        <v>0</v>
      </c>
      <c r="K47" s="274">
        <f t="shared" si="7"/>
        <v>1121.0735695824505</v>
      </c>
      <c r="L47" s="267">
        <f>'data''12'!C43</f>
        <v>2821.0735695824505</v>
      </c>
      <c r="M47" s="275">
        <f t="shared" si="8"/>
        <v>1101</v>
      </c>
      <c r="N47" s="276">
        <f>+'data''12'!D43</f>
        <v>1700</v>
      </c>
      <c r="O47" s="277">
        <f>+'data''12'!E43</f>
        <v>50</v>
      </c>
      <c r="P47" s="278">
        <f t="shared" si="9"/>
        <v>1750</v>
      </c>
      <c r="Q47" s="267">
        <f>IF('data''12'!G43&lt;Z47, 'data''12'!G43, 'data''12'!G43-Z47)</f>
        <v>1101</v>
      </c>
      <c r="R47" s="279"/>
      <c r="S47" s="279"/>
      <c r="T47" s="77" t="str">
        <f>+'data''12'!H43</f>
        <v>N</v>
      </c>
      <c r="U47" s="187" t="str">
        <f>+'data''12'!I43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3"/>
        <v>0</v>
      </c>
      <c r="Z47" s="5">
        <v>0</v>
      </c>
      <c r="AA47" s="5">
        <v>0</v>
      </c>
      <c r="AC47" s="35" t="str">
        <f t="shared" si="14"/>
        <v/>
      </c>
      <c r="AD47" s="279">
        <f t="shared" si="12"/>
        <v>0</v>
      </c>
    </row>
    <row r="48" spans="2:30">
      <c r="B48" s="266">
        <v>40949</v>
      </c>
      <c r="C48" s="267">
        <f>'data''12'!B44</f>
        <v>0</v>
      </c>
      <c r="D48" s="268">
        <f t="shared" si="0"/>
        <v>1101</v>
      </c>
      <c r="E48" s="269">
        <f t="shared" si="1"/>
        <v>599</v>
      </c>
      <c r="F48" s="270">
        <f t="shared" si="2"/>
        <v>0</v>
      </c>
      <c r="G48" s="271">
        <f t="shared" si="3"/>
        <v>0</v>
      </c>
      <c r="H48" s="268">
        <f t="shared" si="4"/>
        <v>1700</v>
      </c>
      <c r="I48" s="272">
        <f t="shared" si="5"/>
        <v>0</v>
      </c>
      <c r="J48" s="273">
        <f t="shared" si="6"/>
        <v>0</v>
      </c>
      <c r="K48" s="274">
        <f t="shared" si="7"/>
        <v>1110.119790121189</v>
      </c>
      <c r="L48" s="267">
        <f>'data''12'!C44</f>
        <v>2810.119790121189</v>
      </c>
      <c r="M48" s="275">
        <f t="shared" si="8"/>
        <v>1101</v>
      </c>
      <c r="N48" s="276">
        <f>+'data''12'!D44</f>
        <v>1700</v>
      </c>
      <c r="O48" s="277">
        <f>+'data''12'!E44</f>
        <v>50</v>
      </c>
      <c r="P48" s="278">
        <f t="shared" si="9"/>
        <v>1750</v>
      </c>
      <c r="Q48" s="267">
        <f>IF('data''12'!G44&lt;Z48, 'data''12'!G44, 'data''12'!G44-Z48)</f>
        <v>1101</v>
      </c>
      <c r="R48" s="279"/>
      <c r="S48" s="279"/>
      <c r="T48" s="77" t="str">
        <f>+'data''12'!H44</f>
        <v>N</v>
      </c>
      <c r="U48" s="187" t="str">
        <f>+'data''12'!I44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3"/>
        <v>0</v>
      </c>
      <c r="Z48" s="5">
        <v>0</v>
      </c>
      <c r="AA48" s="5">
        <v>0</v>
      </c>
      <c r="AC48" s="35" t="str">
        <f t="shared" si="14"/>
        <v/>
      </c>
      <c r="AD48" s="279">
        <f t="shared" si="12"/>
        <v>0</v>
      </c>
    </row>
    <row r="49" spans="2:30">
      <c r="B49" s="266">
        <v>40950</v>
      </c>
      <c r="C49" s="267">
        <f>'data''12'!B45</f>
        <v>0</v>
      </c>
      <c r="D49" s="268">
        <f t="shared" si="0"/>
        <v>1101</v>
      </c>
      <c r="E49" s="269">
        <f t="shared" si="1"/>
        <v>599</v>
      </c>
      <c r="F49" s="270">
        <f t="shared" si="2"/>
        <v>0</v>
      </c>
      <c r="G49" s="271">
        <f t="shared" si="3"/>
        <v>0</v>
      </c>
      <c r="H49" s="268">
        <f t="shared" si="4"/>
        <v>1700</v>
      </c>
      <c r="I49" s="272">
        <f t="shared" si="5"/>
        <v>0</v>
      </c>
      <c r="J49" s="273">
        <f t="shared" si="6"/>
        <v>0</v>
      </c>
      <c r="K49" s="274">
        <f t="shared" si="7"/>
        <v>1113.555959499356</v>
      </c>
      <c r="L49" s="267">
        <f>'data''12'!C45</f>
        <v>2813.555959499356</v>
      </c>
      <c r="M49" s="275">
        <f t="shared" si="8"/>
        <v>1101</v>
      </c>
      <c r="N49" s="276">
        <f>+'data''12'!D45</f>
        <v>1700</v>
      </c>
      <c r="O49" s="277">
        <f>+'data''12'!E45</f>
        <v>50</v>
      </c>
      <c r="P49" s="278">
        <f t="shared" si="9"/>
        <v>1750</v>
      </c>
      <c r="Q49" s="267">
        <f>IF('data''12'!G45&lt;Z49, 'data''12'!G45, 'data''12'!G45-Z49)</f>
        <v>1101</v>
      </c>
      <c r="R49" s="279"/>
      <c r="S49" s="279"/>
      <c r="T49" s="77" t="str">
        <f>+'data''12'!H45</f>
        <v>N</v>
      </c>
      <c r="U49" s="187" t="str">
        <f>+'data''12'!I45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3"/>
        <v>0</v>
      </c>
      <c r="Z49" s="5">
        <v>0</v>
      </c>
      <c r="AA49" s="5">
        <v>0</v>
      </c>
      <c r="AC49" s="35" t="str">
        <f t="shared" si="14"/>
        <v/>
      </c>
      <c r="AD49" s="279">
        <f t="shared" si="12"/>
        <v>0</v>
      </c>
    </row>
    <row r="50" spans="2:30">
      <c r="B50" s="266">
        <v>40951</v>
      </c>
      <c r="C50" s="267">
        <f>'data''12'!B46</f>
        <v>0</v>
      </c>
      <c r="D50" s="268">
        <f t="shared" si="0"/>
        <v>1476</v>
      </c>
      <c r="E50" s="269">
        <f t="shared" si="1"/>
        <v>224</v>
      </c>
      <c r="F50" s="270">
        <f t="shared" si="2"/>
        <v>0</v>
      </c>
      <c r="G50" s="271">
        <f t="shared" si="3"/>
        <v>0</v>
      </c>
      <c r="H50" s="268">
        <f t="shared" si="4"/>
        <v>1700</v>
      </c>
      <c r="I50" s="272">
        <f t="shared" si="5"/>
        <v>0</v>
      </c>
      <c r="J50" s="273">
        <f t="shared" si="6"/>
        <v>0</v>
      </c>
      <c r="K50" s="274">
        <f t="shared" si="7"/>
        <v>1121.8761195997013</v>
      </c>
      <c r="L50" s="267">
        <f>'data''12'!C46</f>
        <v>2821.8761195997013</v>
      </c>
      <c r="M50" s="275">
        <f t="shared" si="8"/>
        <v>1476</v>
      </c>
      <c r="N50" s="276">
        <f>+'data''12'!D46</f>
        <v>1700</v>
      </c>
      <c r="O50" s="277">
        <f>+'data''12'!E46</f>
        <v>50</v>
      </c>
      <c r="P50" s="278">
        <f t="shared" si="9"/>
        <v>1750</v>
      </c>
      <c r="Q50" s="267">
        <f>IF('data''12'!G46&lt;Z50, 'data''12'!G46, 'data''12'!G46-Z50)</f>
        <v>1476</v>
      </c>
      <c r="R50" s="279"/>
      <c r="S50" s="279"/>
      <c r="T50" s="77" t="str">
        <f>+'data''12'!H46</f>
        <v>N</v>
      </c>
      <c r="U50" s="187" t="str">
        <f>+'data''12'!I46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3"/>
        <v>0</v>
      </c>
      <c r="Z50" s="5">
        <v>0</v>
      </c>
      <c r="AA50" s="5">
        <v>0</v>
      </c>
      <c r="AC50" s="35" t="str">
        <f t="shared" si="14"/>
        <v/>
      </c>
      <c r="AD50" s="279">
        <f t="shared" si="12"/>
        <v>0</v>
      </c>
    </row>
    <row r="51" spans="2:30">
      <c r="B51" s="266">
        <v>40952</v>
      </c>
      <c r="C51" s="267">
        <f>'data''12'!B47</f>
        <v>0</v>
      </c>
      <c r="D51" s="268">
        <f t="shared" si="0"/>
        <v>1700</v>
      </c>
      <c r="E51" s="269">
        <f t="shared" si="1"/>
        <v>0</v>
      </c>
      <c r="F51" s="270">
        <f t="shared" si="2"/>
        <v>0</v>
      </c>
      <c r="G51" s="271">
        <f t="shared" si="3"/>
        <v>0</v>
      </c>
      <c r="H51" s="268">
        <f t="shared" si="4"/>
        <v>1700</v>
      </c>
      <c r="I51" s="272">
        <f t="shared" si="5"/>
        <v>0</v>
      </c>
      <c r="J51" s="273">
        <f t="shared" si="6"/>
        <v>6</v>
      </c>
      <c r="K51" s="274">
        <f t="shared" si="7"/>
        <v>1116.1674299833567</v>
      </c>
      <c r="L51" s="267">
        <f>'data''12'!C47</f>
        <v>2822.1674299833567</v>
      </c>
      <c r="M51" s="275">
        <f t="shared" si="8"/>
        <v>1706</v>
      </c>
      <c r="N51" s="276">
        <f>+'data''12'!D47</f>
        <v>1700</v>
      </c>
      <c r="O51" s="277">
        <f>+'data''12'!E47</f>
        <v>50</v>
      </c>
      <c r="P51" s="278">
        <f t="shared" si="9"/>
        <v>1750</v>
      </c>
      <c r="Q51" s="267">
        <f>IF('data''12'!G47&lt;Z51, 'data''12'!G47, 'data''12'!G47-Z51)</f>
        <v>1706</v>
      </c>
      <c r="R51" s="279"/>
      <c r="S51" s="279"/>
      <c r="T51" s="77" t="str">
        <f>+'data''12'!H47</f>
        <v>N</v>
      </c>
      <c r="U51" s="187" t="str">
        <f>+'data''12'!I47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3"/>
        <v>0</v>
      </c>
      <c r="Z51" s="5">
        <v>0</v>
      </c>
      <c r="AA51" s="5">
        <v>0</v>
      </c>
      <c r="AC51" s="35" t="str">
        <f t="shared" si="14"/>
        <v/>
      </c>
      <c r="AD51" s="279">
        <f t="shared" si="12"/>
        <v>0</v>
      </c>
    </row>
    <row r="52" spans="2:30">
      <c r="B52" s="266">
        <v>40953</v>
      </c>
      <c r="C52" s="267">
        <f>'data''12'!B48</f>
        <v>0</v>
      </c>
      <c r="D52" s="268">
        <f t="shared" si="0"/>
        <v>1700</v>
      </c>
      <c r="E52" s="269">
        <f t="shared" si="1"/>
        <v>0</v>
      </c>
      <c r="F52" s="270">
        <f t="shared" si="2"/>
        <v>0</v>
      </c>
      <c r="G52" s="271">
        <f t="shared" si="3"/>
        <v>0</v>
      </c>
      <c r="H52" s="268">
        <f t="shared" si="4"/>
        <v>1700</v>
      </c>
      <c r="I52" s="272">
        <f t="shared" si="5"/>
        <v>0</v>
      </c>
      <c r="J52" s="273">
        <f t="shared" si="6"/>
        <v>502</v>
      </c>
      <c r="K52" s="274">
        <f t="shared" si="7"/>
        <v>621</v>
      </c>
      <c r="L52" s="267">
        <f>'data''12'!C48</f>
        <v>2823</v>
      </c>
      <c r="M52" s="275">
        <f t="shared" si="8"/>
        <v>2202</v>
      </c>
      <c r="N52" s="276">
        <f>+'data''12'!D48</f>
        <v>1700</v>
      </c>
      <c r="O52" s="277">
        <f>+'data''12'!E48</f>
        <v>50</v>
      </c>
      <c r="P52" s="278">
        <f t="shared" si="9"/>
        <v>1750</v>
      </c>
      <c r="Q52" s="267">
        <f>IF('data''12'!G48&lt;Z52, 'data''12'!G48, 'data''12'!G48-Z52)</f>
        <v>2202</v>
      </c>
      <c r="R52" s="279"/>
      <c r="S52" s="279"/>
      <c r="T52" s="77" t="str">
        <f>+'data''12'!H48</f>
        <v>N</v>
      </c>
      <c r="U52" s="187" t="str">
        <f>+'data''12'!I48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3"/>
        <v>0</v>
      </c>
      <c r="Z52" s="5">
        <v>0</v>
      </c>
      <c r="AA52" s="5">
        <v>0</v>
      </c>
      <c r="AC52" s="35" t="str">
        <f t="shared" si="14"/>
        <v/>
      </c>
      <c r="AD52" s="279">
        <f t="shared" si="12"/>
        <v>0</v>
      </c>
    </row>
    <row r="53" spans="2:30">
      <c r="B53" s="266">
        <v>40954</v>
      </c>
      <c r="C53" s="267">
        <f>'data''12'!B49</f>
        <v>0</v>
      </c>
      <c r="D53" s="268">
        <f t="shared" si="0"/>
        <v>1700</v>
      </c>
      <c r="E53" s="269">
        <f t="shared" si="1"/>
        <v>0</v>
      </c>
      <c r="F53" s="270">
        <f t="shared" si="2"/>
        <v>0</v>
      </c>
      <c r="G53" s="271">
        <f t="shared" si="3"/>
        <v>0</v>
      </c>
      <c r="H53" s="268">
        <f t="shared" si="4"/>
        <v>1700</v>
      </c>
      <c r="I53" s="272">
        <f t="shared" si="5"/>
        <v>0</v>
      </c>
      <c r="J53" s="273">
        <f t="shared" si="6"/>
        <v>969</v>
      </c>
      <c r="K53" s="274">
        <f t="shared" si="7"/>
        <v>152</v>
      </c>
      <c r="L53" s="267">
        <f>'data''12'!C49</f>
        <v>2821</v>
      </c>
      <c r="M53" s="275">
        <f t="shared" si="8"/>
        <v>2669</v>
      </c>
      <c r="N53" s="276">
        <f>+'data''12'!D49</f>
        <v>1700</v>
      </c>
      <c r="O53" s="277">
        <f>+'data''12'!E49</f>
        <v>50</v>
      </c>
      <c r="P53" s="278">
        <f t="shared" si="9"/>
        <v>1750</v>
      </c>
      <c r="Q53" s="267">
        <f>IF('data''12'!G49&lt;Z53, 'data''12'!G49, 'data''12'!G49-Z53)</f>
        <v>2669</v>
      </c>
      <c r="R53" s="279"/>
      <c r="S53" s="279"/>
      <c r="T53" s="77" t="str">
        <f>+'data''12'!H49</f>
        <v>N</v>
      </c>
      <c r="U53" s="187" t="str">
        <f>+'data''12'!I49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3"/>
        <v>0</v>
      </c>
      <c r="Z53" s="5">
        <v>0</v>
      </c>
      <c r="AA53" s="5">
        <v>0</v>
      </c>
      <c r="AC53" s="35" t="str">
        <f t="shared" si="14"/>
        <v/>
      </c>
      <c r="AD53" s="279">
        <f t="shared" si="12"/>
        <v>0</v>
      </c>
    </row>
    <row r="54" spans="2:30">
      <c r="B54" s="266">
        <v>40955</v>
      </c>
      <c r="C54" s="267">
        <f>'data''12'!B50</f>
        <v>0</v>
      </c>
      <c r="D54" s="268">
        <f t="shared" si="0"/>
        <v>1700</v>
      </c>
      <c r="E54" s="269">
        <f t="shared" si="1"/>
        <v>0</v>
      </c>
      <c r="F54" s="270">
        <f t="shared" si="2"/>
        <v>0</v>
      </c>
      <c r="G54" s="271">
        <f t="shared" si="3"/>
        <v>0</v>
      </c>
      <c r="H54" s="268">
        <f t="shared" si="4"/>
        <v>1700</v>
      </c>
      <c r="I54" s="272">
        <f t="shared" si="5"/>
        <v>0</v>
      </c>
      <c r="J54" s="273">
        <f t="shared" si="6"/>
        <v>640</v>
      </c>
      <c r="K54" s="274">
        <f t="shared" si="7"/>
        <v>464.63999999999987</v>
      </c>
      <c r="L54" s="267">
        <f>'data''12'!C50</f>
        <v>2804.64</v>
      </c>
      <c r="M54" s="275">
        <f t="shared" si="8"/>
        <v>2340</v>
      </c>
      <c r="N54" s="276">
        <f>+'data''12'!D50</f>
        <v>1700</v>
      </c>
      <c r="O54" s="277">
        <f>+'data''12'!E50</f>
        <v>50</v>
      </c>
      <c r="P54" s="278">
        <f t="shared" si="9"/>
        <v>1750</v>
      </c>
      <c r="Q54" s="267">
        <f>IF('data''12'!G50&lt;Z54, 'data''12'!G50, 'data''12'!G50-Z54)</f>
        <v>2340</v>
      </c>
      <c r="R54" s="279"/>
      <c r="S54" s="279"/>
      <c r="T54" s="77" t="str">
        <f>+'data''12'!H50</f>
        <v>N</v>
      </c>
      <c r="U54" s="187" t="str">
        <f>+'data''12'!I50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3"/>
        <v>0</v>
      </c>
      <c r="Z54" s="5">
        <v>0</v>
      </c>
      <c r="AA54" s="5">
        <v>0</v>
      </c>
      <c r="AC54" s="35" t="str">
        <f t="shared" si="14"/>
        <v/>
      </c>
      <c r="AD54" s="279">
        <f t="shared" si="12"/>
        <v>0</v>
      </c>
    </row>
    <row r="55" spans="2:30">
      <c r="B55" s="266">
        <v>40956</v>
      </c>
      <c r="C55" s="267">
        <f>'data''12'!B51</f>
        <v>0</v>
      </c>
      <c r="D55" s="268">
        <f t="shared" si="0"/>
        <v>1658</v>
      </c>
      <c r="E55" s="269">
        <f t="shared" si="1"/>
        <v>42</v>
      </c>
      <c r="F55" s="270">
        <f t="shared" si="2"/>
        <v>0</v>
      </c>
      <c r="G55" s="271">
        <f t="shared" si="3"/>
        <v>0</v>
      </c>
      <c r="H55" s="268">
        <f t="shared" si="4"/>
        <v>1700</v>
      </c>
      <c r="I55" s="272">
        <f t="shared" si="5"/>
        <v>0</v>
      </c>
      <c r="J55" s="273">
        <f t="shared" si="6"/>
        <v>0</v>
      </c>
      <c r="K55" s="274">
        <f t="shared" si="7"/>
        <v>1107.2207675033851</v>
      </c>
      <c r="L55" s="267">
        <f>'data''12'!C51</f>
        <v>2807.2207675033851</v>
      </c>
      <c r="M55" s="275">
        <f t="shared" si="8"/>
        <v>1658</v>
      </c>
      <c r="N55" s="276">
        <f>+'data''12'!D51</f>
        <v>1700</v>
      </c>
      <c r="O55" s="277">
        <f>+'data''12'!E51</f>
        <v>50</v>
      </c>
      <c r="P55" s="278">
        <f t="shared" si="9"/>
        <v>1750</v>
      </c>
      <c r="Q55" s="267">
        <f>IF('data''12'!G51&lt;Z55, 'data''12'!G51, 'data''12'!G51-Z55)</f>
        <v>1658</v>
      </c>
      <c r="R55" s="279"/>
      <c r="S55" s="279"/>
      <c r="T55" s="77" t="str">
        <f>+'data''12'!H51</f>
        <v>N</v>
      </c>
      <c r="U55" s="187" t="str">
        <f>+'data''12'!I51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3"/>
        <v>0</v>
      </c>
      <c r="Z55" s="5">
        <v>0</v>
      </c>
      <c r="AA55" s="5">
        <v>0</v>
      </c>
      <c r="AC55" s="35" t="str">
        <f t="shared" si="14"/>
        <v/>
      </c>
      <c r="AD55" s="279">
        <f t="shared" si="12"/>
        <v>0</v>
      </c>
    </row>
    <row r="56" spans="2:30">
      <c r="B56" s="266">
        <v>40957</v>
      </c>
      <c r="C56" s="267">
        <f>'data''12'!B52</f>
        <v>0</v>
      </c>
      <c r="D56" s="268">
        <f t="shared" si="0"/>
        <v>1476</v>
      </c>
      <c r="E56" s="269">
        <f t="shared" si="1"/>
        <v>224</v>
      </c>
      <c r="F56" s="270">
        <f t="shared" si="2"/>
        <v>0</v>
      </c>
      <c r="G56" s="271">
        <f t="shared" si="3"/>
        <v>0</v>
      </c>
      <c r="H56" s="268">
        <f t="shared" si="4"/>
        <v>1700</v>
      </c>
      <c r="I56" s="272">
        <f t="shared" si="5"/>
        <v>0</v>
      </c>
      <c r="J56" s="273">
        <f t="shared" si="6"/>
        <v>0</v>
      </c>
      <c r="K56" s="274">
        <f t="shared" si="7"/>
        <v>1103.1876359376038</v>
      </c>
      <c r="L56" s="267">
        <f>'data''12'!C52</f>
        <v>2803.1876359376038</v>
      </c>
      <c r="M56" s="275">
        <f t="shared" si="8"/>
        <v>1476</v>
      </c>
      <c r="N56" s="276">
        <f>+'data''12'!D52</f>
        <v>1700</v>
      </c>
      <c r="O56" s="277">
        <f>+'data''12'!E52</f>
        <v>50</v>
      </c>
      <c r="P56" s="278">
        <f t="shared" si="9"/>
        <v>1750</v>
      </c>
      <c r="Q56" s="267">
        <f>IF('data''12'!G52&lt;Z56, 'data''12'!G52, 'data''12'!G52-Z56)</f>
        <v>1476</v>
      </c>
      <c r="R56" s="279"/>
      <c r="S56" s="279"/>
      <c r="T56" s="77" t="str">
        <f>+'data''12'!H52</f>
        <v>N</v>
      </c>
      <c r="U56" s="187" t="str">
        <f>+'data''12'!I52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3"/>
        <v>0</v>
      </c>
      <c r="Z56" s="5">
        <v>0</v>
      </c>
      <c r="AA56" s="5">
        <v>0</v>
      </c>
      <c r="AC56" s="35" t="str">
        <f t="shared" si="14"/>
        <v/>
      </c>
      <c r="AD56" s="279">
        <f t="shared" si="12"/>
        <v>0</v>
      </c>
    </row>
    <row r="57" spans="2:30">
      <c r="B57" s="266">
        <v>40958</v>
      </c>
      <c r="C57" s="267">
        <f>'data''12'!B53</f>
        <v>0</v>
      </c>
      <c r="D57" s="268">
        <f t="shared" si="0"/>
        <v>1476</v>
      </c>
      <c r="E57" s="269">
        <f t="shared" si="1"/>
        <v>224</v>
      </c>
      <c r="F57" s="270">
        <f t="shared" si="2"/>
        <v>0</v>
      </c>
      <c r="G57" s="271">
        <f t="shared" si="3"/>
        <v>0</v>
      </c>
      <c r="H57" s="268">
        <f t="shared" si="4"/>
        <v>1700</v>
      </c>
      <c r="I57" s="272">
        <f t="shared" si="5"/>
        <v>0</v>
      </c>
      <c r="J57" s="273">
        <f t="shared" si="6"/>
        <v>0</v>
      </c>
      <c r="K57" s="274">
        <f t="shared" si="7"/>
        <v>1105.0580137329603</v>
      </c>
      <c r="L57" s="267">
        <f>'data''12'!C53</f>
        <v>2805.0580137329603</v>
      </c>
      <c r="M57" s="275">
        <f t="shared" si="8"/>
        <v>1476</v>
      </c>
      <c r="N57" s="276">
        <f>+'data''12'!D53</f>
        <v>1700</v>
      </c>
      <c r="O57" s="277">
        <f>+'data''12'!E53</f>
        <v>50</v>
      </c>
      <c r="P57" s="278">
        <f t="shared" si="9"/>
        <v>1750</v>
      </c>
      <c r="Q57" s="267">
        <f>IF('data''12'!G53&lt;Z57, 'data''12'!G53, 'data''12'!G53-Z57)</f>
        <v>1476</v>
      </c>
      <c r="R57" s="279"/>
      <c r="S57" s="279"/>
      <c r="T57" s="77" t="str">
        <f>+'data''12'!H53</f>
        <v>N</v>
      </c>
      <c r="U57" s="187" t="str">
        <f>+'data''12'!I53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3"/>
        <v>0</v>
      </c>
      <c r="Z57" s="5">
        <v>0</v>
      </c>
      <c r="AA57" s="5">
        <v>0</v>
      </c>
      <c r="AC57" s="35" t="str">
        <f t="shared" si="14"/>
        <v/>
      </c>
      <c r="AD57" s="279">
        <f t="shared" si="12"/>
        <v>0</v>
      </c>
    </row>
    <row r="58" spans="2:30">
      <c r="B58" s="266">
        <v>40959</v>
      </c>
      <c r="C58" s="267">
        <f>'data''12'!B54</f>
        <v>0</v>
      </c>
      <c r="D58" s="268">
        <f t="shared" si="0"/>
        <v>1101</v>
      </c>
      <c r="E58" s="269">
        <f t="shared" si="1"/>
        <v>599</v>
      </c>
      <c r="F58" s="270">
        <f t="shared" si="2"/>
        <v>0</v>
      </c>
      <c r="G58" s="271">
        <f t="shared" si="3"/>
        <v>0</v>
      </c>
      <c r="H58" s="268">
        <f t="shared" si="4"/>
        <v>1700</v>
      </c>
      <c r="I58" s="272">
        <f t="shared" si="5"/>
        <v>0</v>
      </c>
      <c r="J58" s="273">
        <f t="shared" si="6"/>
        <v>0</v>
      </c>
      <c r="K58" s="274">
        <f t="shared" si="7"/>
        <v>1105.4296011569991</v>
      </c>
      <c r="L58" s="267">
        <f>'data''12'!C54</f>
        <v>2805.4296011569991</v>
      </c>
      <c r="M58" s="275">
        <f t="shared" si="8"/>
        <v>1101</v>
      </c>
      <c r="N58" s="276">
        <f>+'data''12'!D54</f>
        <v>1700</v>
      </c>
      <c r="O58" s="277">
        <f>+'data''12'!E54</f>
        <v>50</v>
      </c>
      <c r="P58" s="278">
        <f t="shared" si="9"/>
        <v>1750</v>
      </c>
      <c r="Q58" s="267">
        <f>IF('data''12'!G54&lt;Z58, 'data''12'!G54, 'data''12'!G54-Z58)</f>
        <v>1101</v>
      </c>
      <c r="R58" s="279"/>
      <c r="S58" s="279"/>
      <c r="T58" s="77" t="str">
        <f>+'data''12'!H54</f>
        <v>N</v>
      </c>
      <c r="U58" s="187" t="str">
        <f>+'data''12'!I54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3"/>
        <v>0</v>
      </c>
      <c r="Z58" s="5">
        <v>0</v>
      </c>
      <c r="AA58" s="5">
        <v>0</v>
      </c>
      <c r="AC58" s="35" t="str">
        <f t="shared" si="14"/>
        <v/>
      </c>
      <c r="AD58" s="279">
        <f t="shared" si="12"/>
        <v>0</v>
      </c>
    </row>
    <row r="59" spans="2:30">
      <c r="B59" s="266">
        <v>40960</v>
      </c>
      <c r="C59" s="267">
        <f>'data''12'!B55</f>
        <v>0</v>
      </c>
      <c r="D59" s="268">
        <f t="shared" si="0"/>
        <v>1101</v>
      </c>
      <c r="E59" s="269">
        <f t="shared" si="1"/>
        <v>599</v>
      </c>
      <c r="F59" s="270">
        <f t="shared" si="2"/>
        <v>0</v>
      </c>
      <c r="G59" s="271">
        <f t="shared" si="3"/>
        <v>0</v>
      </c>
      <c r="H59" s="268">
        <f t="shared" si="4"/>
        <v>1700</v>
      </c>
      <c r="I59" s="272">
        <f t="shared" si="5"/>
        <v>0</v>
      </c>
      <c r="J59" s="273">
        <f t="shared" si="6"/>
        <v>0</v>
      </c>
      <c r="K59" s="274">
        <f t="shared" si="7"/>
        <v>1105.5105678</v>
      </c>
      <c r="L59" s="267">
        <f>'data''12'!C55</f>
        <v>2805.5105678</v>
      </c>
      <c r="M59" s="275">
        <f t="shared" si="8"/>
        <v>1101</v>
      </c>
      <c r="N59" s="276">
        <f>+'data''12'!D55</f>
        <v>1700</v>
      </c>
      <c r="O59" s="277">
        <f>+'data''12'!E55</f>
        <v>50</v>
      </c>
      <c r="P59" s="278">
        <f t="shared" si="9"/>
        <v>1750</v>
      </c>
      <c r="Q59" s="267">
        <f>IF('data''12'!G55&lt;Z59, 'data''12'!G55, 'data''12'!G55-Z59)</f>
        <v>1101</v>
      </c>
      <c r="R59" s="279"/>
      <c r="S59" s="279"/>
      <c r="T59" s="77" t="str">
        <f>+'data''12'!H55</f>
        <v>N</v>
      </c>
      <c r="U59" s="187" t="str">
        <f>+'data''12'!I55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3"/>
        <v>0</v>
      </c>
      <c r="Z59" s="5">
        <v>0</v>
      </c>
      <c r="AA59" s="5">
        <v>0</v>
      </c>
      <c r="AC59" s="35" t="str">
        <f t="shared" si="14"/>
        <v/>
      </c>
      <c r="AD59" s="279">
        <f t="shared" si="12"/>
        <v>0</v>
      </c>
    </row>
    <row r="60" spans="2:30">
      <c r="B60" s="266">
        <v>40961</v>
      </c>
      <c r="C60" s="267">
        <f>'data''12'!B56</f>
        <v>0</v>
      </c>
      <c r="D60" s="268">
        <f t="shared" si="0"/>
        <v>1101</v>
      </c>
      <c r="E60" s="269">
        <f t="shared" si="1"/>
        <v>599</v>
      </c>
      <c r="F60" s="270">
        <f t="shared" si="2"/>
        <v>0</v>
      </c>
      <c r="G60" s="271">
        <f t="shared" si="3"/>
        <v>0</v>
      </c>
      <c r="H60" s="268">
        <f t="shared" si="4"/>
        <v>1700</v>
      </c>
      <c r="I60" s="272">
        <f t="shared" si="5"/>
        <v>0</v>
      </c>
      <c r="J60" s="273">
        <f t="shared" si="6"/>
        <v>0</v>
      </c>
      <c r="K60" s="274">
        <f t="shared" si="7"/>
        <v>1112.7332779999997</v>
      </c>
      <c r="L60" s="267">
        <f>'data''12'!C56</f>
        <v>2812.7332779999997</v>
      </c>
      <c r="M60" s="275">
        <f t="shared" si="8"/>
        <v>1101</v>
      </c>
      <c r="N60" s="276">
        <f>+'data''12'!D56</f>
        <v>1700</v>
      </c>
      <c r="O60" s="277">
        <f>+'data''12'!E56</f>
        <v>50</v>
      </c>
      <c r="P60" s="278">
        <f t="shared" si="9"/>
        <v>1750</v>
      </c>
      <c r="Q60" s="267">
        <f>IF('data''12'!G56&lt;Z60, 'data''12'!G56, 'data''12'!G56-Z60)</f>
        <v>1101</v>
      </c>
      <c r="R60" s="279"/>
      <c r="S60" s="279"/>
      <c r="T60" s="77" t="str">
        <f>+'data''12'!H56</f>
        <v>N</v>
      </c>
      <c r="U60" s="187" t="str">
        <f>+'data''12'!I56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3"/>
        <v>0</v>
      </c>
      <c r="Z60" s="5">
        <v>0</v>
      </c>
      <c r="AA60" s="5">
        <v>0</v>
      </c>
      <c r="AC60" s="35" t="str">
        <f t="shared" si="14"/>
        <v/>
      </c>
      <c r="AD60" s="279">
        <f t="shared" si="12"/>
        <v>0</v>
      </c>
    </row>
    <row r="61" spans="2:30">
      <c r="B61" s="266">
        <v>40962</v>
      </c>
      <c r="C61" s="267">
        <f>'data''12'!B57</f>
        <v>0</v>
      </c>
      <c r="D61" s="268">
        <f t="shared" si="0"/>
        <v>1101</v>
      </c>
      <c r="E61" s="269">
        <f t="shared" si="1"/>
        <v>599</v>
      </c>
      <c r="F61" s="270">
        <f t="shared" si="2"/>
        <v>0</v>
      </c>
      <c r="G61" s="271">
        <f t="shared" si="3"/>
        <v>0</v>
      </c>
      <c r="H61" s="268">
        <f t="shared" si="4"/>
        <v>1700</v>
      </c>
      <c r="I61" s="272">
        <f t="shared" si="5"/>
        <v>0</v>
      </c>
      <c r="J61" s="273">
        <f t="shared" si="6"/>
        <v>0</v>
      </c>
      <c r="K61" s="274">
        <f t="shared" si="7"/>
        <v>1129.2222299999999</v>
      </c>
      <c r="L61" s="267">
        <f>'data''12'!C57</f>
        <v>2829.2222299999999</v>
      </c>
      <c r="M61" s="275">
        <f t="shared" si="8"/>
        <v>1101</v>
      </c>
      <c r="N61" s="276">
        <f>+'data''12'!D57</f>
        <v>1700</v>
      </c>
      <c r="O61" s="277">
        <f>+'data''12'!E57</f>
        <v>50</v>
      </c>
      <c r="P61" s="278">
        <f t="shared" si="9"/>
        <v>1750</v>
      </c>
      <c r="Q61" s="267">
        <f>IF('data''12'!G57&lt;Z61, 'data''12'!G57, 'data''12'!G57-Z61)</f>
        <v>1101</v>
      </c>
      <c r="R61" s="279"/>
      <c r="S61" s="279"/>
      <c r="T61" s="77" t="str">
        <f>+'data''12'!H57</f>
        <v>N</v>
      </c>
      <c r="U61" s="187" t="str">
        <f>+'data''12'!I57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3"/>
        <v>0</v>
      </c>
      <c r="Z61" s="5">
        <v>0</v>
      </c>
      <c r="AA61" s="5">
        <v>0</v>
      </c>
      <c r="AC61" s="35" t="str">
        <f t="shared" si="14"/>
        <v/>
      </c>
      <c r="AD61" s="279">
        <f t="shared" si="12"/>
        <v>0</v>
      </c>
    </row>
    <row r="62" spans="2:30">
      <c r="B62" s="266">
        <v>40963</v>
      </c>
      <c r="C62" s="267">
        <f>'data''12'!B58</f>
        <v>0</v>
      </c>
      <c r="D62" s="268">
        <f t="shared" si="0"/>
        <v>1101</v>
      </c>
      <c r="E62" s="269">
        <f t="shared" si="1"/>
        <v>599</v>
      </c>
      <c r="F62" s="270">
        <f t="shared" si="2"/>
        <v>0</v>
      </c>
      <c r="G62" s="271">
        <f t="shared" si="3"/>
        <v>0</v>
      </c>
      <c r="H62" s="268">
        <f t="shared" si="4"/>
        <v>1700</v>
      </c>
      <c r="I62" s="272">
        <f t="shared" si="5"/>
        <v>0</v>
      </c>
      <c r="J62" s="273">
        <f t="shared" si="6"/>
        <v>0</v>
      </c>
      <c r="K62" s="274">
        <f t="shared" si="7"/>
        <v>1030.9739</v>
      </c>
      <c r="L62" s="267">
        <f>'data''12'!C58</f>
        <v>2730.9739</v>
      </c>
      <c r="M62" s="275">
        <f t="shared" si="8"/>
        <v>1101</v>
      </c>
      <c r="N62" s="276">
        <f>+'data''12'!D58</f>
        <v>1700</v>
      </c>
      <c r="O62" s="277">
        <f>+'data''12'!E58</f>
        <v>50</v>
      </c>
      <c r="P62" s="278">
        <f t="shared" si="9"/>
        <v>1750</v>
      </c>
      <c r="Q62" s="267">
        <f>IF('data''12'!G58&lt;Z62, 'data''12'!G58, 'data''12'!G58-Z62)</f>
        <v>1101</v>
      </c>
      <c r="R62" s="279"/>
      <c r="S62" s="279"/>
      <c r="T62" s="77" t="str">
        <f>+'data''12'!H58</f>
        <v>N</v>
      </c>
      <c r="U62" s="187" t="str">
        <f>+'data''12'!I58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3"/>
        <v>0</v>
      </c>
      <c r="Z62" s="5">
        <v>0</v>
      </c>
      <c r="AA62" s="5">
        <v>0</v>
      </c>
      <c r="AC62" s="35" t="str">
        <f t="shared" si="14"/>
        <v/>
      </c>
      <c r="AD62" s="279">
        <f t="shared" si="12"/>
        <v>0</v>
      </c>
    </row>
    <row r="63" spans="2:30">
      <c r="B63" s="266">
        <v>40964</v>
      </c>
      <c r="C63" s="267">
        <f>'data''12'!B59</f>
        <v>0</v>
      </c>
      <c r="D63" s="268">
        <f t="shared" si="0"/>
        <v>1101</v>
      </c>
      <c r="E63" s="269">
        <f t="shared" si="1"/>
        <v>599</v>
      </c>
      <c r="F63" s="270">
        <f t="shared" si="2"/>
        <v>0</v>
      </c>
      <c r="G63" s="271">
        <f t="shared" si="3"/>
        <v>0</v>
      </c>
      <c r="H63" s="268">
        <f t="shared" si="4"/>
        <v>1700</v>
      </c>
      <c r="I63" s="272">
        <f t="shared" si="5"/>
        <v>0</v>
      </c>
      <c r="J63" s="273">
        <f t="shared" si="6"/>
        <v>0</v>
      </c>
      <c r="K63" s="274">
        <f t="shared" si="7"/>
        <v>825.063177</v>
      </c>
      <c r="L63" s="267">
        <f>'data''12'!C59</f>
        <v>2525.063177</v>
      </c>
      <c r="M63" s="275">
        <f t="shared" si="8"/>
        <v>1101</v>
      </c>
      <c r="N63" s="276">
        <f>+'data''12'!D59</f>
        <v>1700</v>
      </c>
      <c r="O63" s="277">
        <f>+'data''12'!E59</f>
        <v>50</v>
      </c>
      <c r="P63" s="278">
        <f t="shared" si="9"/>
        <v>1750</v>
      </c>
      <c r="Q63" s="267">
        <f>IF('data''12'!G59&lt;Z63, 'data''12'!G59, 'data''12'!G59-Z63)</f>
        <v>1101</v>
      </c>
      <c r="R63" s="279"/>
      <c r="S63" s="279"/>
      <c r="T63" s="77" t="str">
        <f>+'data''12'!H59</f>
        <v>N</v>
      </c>
      <c r="U63" s="187" t="str">
        <f>+'data''12'!I59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3"/>
        <v>0</v>
      </c>
      <c r="Z63" s="5">
        <v>0</v>
      </c>
      <c r="AA63" s="5">
        <v>0</v>
      </c>
      <c r="AC63" s="35" t="str">
        <f t="shared" si="14"/>
        <v/>
      </c>
      <c r="AD63" s="279">
        <f t="shared" si="12"/>
        <v>0</v>
      </c>
    </row>
    <row r="64" spans="2:30">
      <c r="B64" s="266">
        <v>40965</v>
      </c>
      <c r="C64" s="267">
        <f>'data''12'!B60</f>
        <v>0</v>
      </c>
      <c r="D64" s="268">
        <f t="shared" si="0"/>
        <v>1101</v>
      </c>
      <c r="E64" s="269">
        <f t="shared" si="1"/>
        <v>599</v>
      </c>
      <c r="F64" s="270">
        <f t="shared" si="2"/>
        <v>0</v>
      </c>
      <c r="G64" s="271">
        <f t="shared" si="3"/>
        <v>0</v>
      </c>
      <c r="H64" s="268">
        <f t="shared" si="4"/>
        <v>1700</v>
      </c>
      <c r="I64" s="272">
        <f t="shared" si="5"/>
        <v>0</v>
      </c>
      <c r="J64" s="273">
        <f t="shared" si="6"/>
        <v>0</v>
      </c>
      <c r="K64" s="274">
        <f t="shared" si="7"/>
        <v>624.97325000000001</v>
      </c>
      <c r="L64" s="267">
        <f>'data''12'!C60</f>
        <v>2324.97325</v>
      </c>
      <c r="M64" s="275">
        <f t="shared" si="8"/>
        <v>1101</v>
      </c>
      <c r="N64" s="276">
        <f>+'data''12'!D60</f>
        <v>1700</v>
      </c>
      <c r="O64" s="277">
        <f>+'data''12'!E60</f>
        <v>50</v>
      </c>
      <c r="P64" s="278">
        <f t="shared" si="9"/>
        <v>1750</v>
      </c>
      <c r="Q64" s="267">
        <f>IF('data''12'!G60&lt;Z64, 'data''12'!G60, 'data''12'!G60-Z64)</f>
        <v>1101</v>
      </c>
      <c r="R64" s="279"/>
      <c r="S64" s="279"/>
      <c r="T64" s="77" t="str">
        <f>+'data''12'!H60</f>
        <v>N</v>
      </c>
      <c r="U64" s="187" t="str">
        <f>+'data''12'!I60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3"/>
        <v>0</v>
      </c>
      <c r="Z64" s="5">
        <v>0</v>
      </c>
      <c r="AA64" s="5">
        <v>0</v>
      </c>
      <c r="AC64" s="35" t="str">
        <f t="shared" si="14"/>
        <v/>
      </c>
      <c r="AD64" s="279">
        <f t="shared" si="12"/>
        <v>0</v>
      </c>
    </row>
    <row r="65" spans="1:30">
      <c r="B65" s="266">
        <v>40966</v>
      </c>
      <c r="C65" s="267">
        <f>'data''12'!B61</f>
        <v>0</v>
      </c>
      <c r="D65" s="268">
        <f t="shared" si="0"/>
        <v>0</v>
      </c>
      <c r="E65" s="269">
        <f t="shared" si="1"/>
        <v>0</v>
      </c>
      <c r="F65" s="270">
        <f t="shared" si="2"/>
        <v>423.03740000000016</v>
      </c>
      <c r="G65" s="271">
        <f t="shared" si="3"/>
        <v>1700</v>
      </c>
      <c r="H65" s="268">
        <f t="shared" si="4"/>
        <v>2123.0374000000002</v>
      </c>
      <c r="I65" s="272">
        <f t="shared" si="5"/>
        <v>0</v>
      </c>
      <c r="J65" s="273">
        <f t="shared" si="6"/>
        <v>0</v>
      </c>
      <c r="K65" s="274">
        <f t="shared" si="7"/>
        <v>0</v>
      </c>
      <c r="L65" s="267">
        <f>'data''12'!C61</f>
        <v>2123.0374000000002</v>
      </c>
      <c r="M65" s="275">
        <f t="shared" si="8"/>
        <v>1882</v>
      </c>
      <c r="N65" s="276">
        <f>+'data''12'!D61</f>
        <v>1700</v>
      </c>
      <c r="O65" s="277">
        <f>+'data''12'!E61</f>
        <v>50</v>
      </c>
      <c r="P65" s="278">
        <f t="shared" si="9"/>
        <v>1750</v>
      </c>
      <c r="Q65" s="267">
        <f>IF('data''12'!G61&lt;Z65, 'data''12'!G61, 'data''12'!G61-Z65)</f>
        <v>1882</v>
      </c>
      <c r="R65" s="279"/>
      <c r="S65" s="279"/>
      <c r="T65" s="77" t="str">
        <f>+'data''12'!H61</f>
        <v>Y</v>
      </c>
      <c r="U65" s="187" t="str">
        <f>+'data''12'!I61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3"/>
        <v>1882</v>
      </c>
      <c r="Z65" s="5">
        <v>0</v>
      </c>
      <c r="AA65" s="5">
        <v>0</v>
      </c>
      <c r="AC65" s="35" t="str">
        <f t="shared" si="14"/>
        <v/>
      </c>
      <c r="AD65" s="279">
        <f t="shared" si="12"/>
        <v>0</v>
      </c>
    </row>
    <row r="66" spans="1:30">
      <c r="B66" s="266">
        <v>40967</v>
      </c>
      <c r="C66" s="267">
        <f>'data''12'!B62</f>
        <v>0</v>
      </c>
      <c r="D66" s="268">
        <f t="shared" si="0"/>
        <v>0</v>
      </c>
      <c r="E66" s="269">
        <f t="shared" si="1"/>
        <v>0</v>
      </c>
      <c r="F66" s="270">
        <f t="shared" si="2"/>
        <v>222.60973999999987</v>
      </c>
      <c r="G66" s="271">
        <f t="shared" si="3"/>
        <v>1700</v>
      </c>
      <c r="H66" s="268">
        <f t="shared" si="4"/>
        <v>1922.6097399999999</v>
      </c>
      <c r="I66" s="272">
        <f t="shared" si="5"/>
        <v>0</v>
      </c>
      <c r="J66" s="273">
        <f t="shared" si="6"/>
        <v>0</v>
      </c>
      <c r="K66" s="274">
        <f t="shared" si="7"/>
        <v>0</v>
      </c>
      <c r="L66" s="267">
        <f>'data''12'!C62</f>
        <v>1922.6097399999999</v>
      </c>
      <c r="M66" s="275">
        <f t="shared" si="8"/>
        <v>1476</v>
      </c>
      <c r="N66" s="276">
        <f>+'data''12'!D62</f>
        <v>1700</v>
      </c>
      <c r="O66" s="277">
        <f>+'data''12'!E62</f>
        <v>50</v>
      </c>
      <c r="P66" s="278">
        <f t="shared" si="9"/>
        <v>1750</v>
      </c>
      <c r="Q66" s="267">
        <f>IF('data''12'!G62&lt;Z66, 'data''12'!G62, 'data''12'!G62-Z66)</f>
        <v>1476</v>
      </c>
      <c r="R66" s="279"/>
      <c r="S66" s="279"/>
      <c r="T66" s="77" t="str">
        <f>+'data''12'!H62</f>
        <v>Y</v>
      </c>
      <c r="U66" s="187" t="str">
        <f>+'data''12'!I62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3"/>
        <v>1476</v>
      </c>
      <c r="Z66" s="5">
        <v>0</v>
      </c>
      <c r="AA66" s="5">
        <v>0</v>
      </c>
      <c r="AC66" s="35" t="str">
        <f t="shared" si="14"/>
        <v/>
      </c>
      <c r="AD66" s="279">
        <f t="shared" si="12"/>
        <v>0</v>
      </c>
    </row>
    <row r="67" spans="1:30">
      <c r="B67" s="266">
        <v>40968</v>
      </c>
      <c r="C67" s="267">
        <f>'data''12'!B63</f>
        <v>0</v>
      </c>
      <c r="D67" s="268">
        <f t="shared" si="0"/>
        <v>0</v>
      </c>
      <c r="E67" s="269">
        <f t="shared" si="1"/>
        <v>0</v>
      </c>
      <c r="F67" s="270">
        <f t="shared" si="2"/>
        <v>100.74689999999987</v>
      </c>
      <c r="G67" s="271">
        <f t="shared" si="3"/>
        <v>1700</v>
      </c>
      <c r="H67" s="268">
        <f t="shared" si="4"/>
        <v>1800.7468999999999</v>
      </c>
      <c r="I67" s="272">
        <f t="shared" si="5"/>
        <v>0</v>
      </c>
      <c r="J67" s="273">
        <f t="shared" si="6"/>
        <v>0</v>
      </c>
      <c r="K67" s="274">
        <f t="shared" si="7"/>
        <v>0</v>
      </c>
      <c r="L67" s="267">
        <f>'data''12'!C63</f>
        <v>1800.7468999999999</v>
      </c>
      <c r="M67" s="275">
        <f t="shared" si="8"/>
        <v>2294</v>
      </c>
      <c r="N67" s="276">
        <f>+'data''12'!D63</f>
        <v>1700</v>
      </c>
      <c r="O67" s="277">
        <f>+'data''12'!E63</f>
        <v>50</v>
      </c>
      <c r="P67" s="278">
        <f t="shared" si="9"/>
        <v>1750</v>
      </c>
      <c r="Q67" s="267">
        <f>IF('data''12'!G63&lt;Z67, 'data''12'!G63, 'data''12'!G63-Z67)</f>
        <v>2294</v>
      </c>
      <c r="R67" s="279"/>
      <c r="S67" s="279"/>
      <c r="T67" s="77" t="str">
        <f>+'data''12'!H63</f>
        <v>Y</v>
      </c>
      <c r="U67" s="187" t="str">
        <f>+'data''12'!I63</f>
        <v>N</v>
      </c>
      <c r="V67" s="77"/>
      <c r="W67" s="78"/>
      <c r="X67" s="79"/>
      <c r="Y67" s="77">
        <f t="shared" si="13"/>
        <v>2294</v>
      </c>
      <c r="Z67" s="5">
        <v>0</v>
      </c>
      <c r="AA67" s="5">
        <v>0</v>
      </c>
      <c r="AC67" s="35" t="str">
        <f t="shared" si="14"/>
        <v/>
      </c>
      <c r="AD67" s="279">
        <f t="shared" si="12"/>
        <v>0</v>
      </c>
    </row>
    <row r="68" spans="1:30" s="85" customFormat="1">
      <c r="A68" s="280"/>
      <c r="B68" s="266">
        <v>40969</v>
      </c>
      <c r="C68" s="267">
        <f>'data''12'!B64</f>
        <v>0</v>
      </c>
      <c r="D68" s="268">
        <f t="shared" si="0"/>
        <v>0</v>
      </c>
      <c r="E68" s="269">
        <f t="shared" si="1"/>
        <v>0</v>
      </c>
      <c r="F68" s="270">
        <f t="shared" si="2"/>
        <v>110.96542799999997</v>
      </c>
      <c r="G68" s="271">
        <f t="shared" si="3"/>
        <v>1700</v>
      </c>
      <c r="H68" s="268">
        <f t="shared" si="4"/>
        <v>1810.965428</v>
      </c>
      <c r="I68" s="272">
        <f t="shared" si="5"/>
        <v>0</v>
      </c>
      <c r="J68" s="273">
        <f t="shared" si="6"/>
        <v>0</v>
      </c>
      <c r="K68" s="274">
        <f t="shared" si="7"/>
        <v>0</v>
      </c>
      <c r="L68" s="267">
        <f>'data''12'!C64</f>
        <v>1810.965428</v>
      </c>
      <c r="M68" s="275">
        <f t="shared" si="8"/>
        <v>725</v>
      </c>
      <c r="N68" s="276">
        <f>+'data''12'!D64</f>
        <v>1700</v>
      </c>
      <c r="O68" s="277">
        <f>+'data''12'!E64</f>
        <v>50</v>
      </c>
      <c r="P68" s="278">
        <f t="shared" si="9"/>
        <v>1750</v>
      </c>
      <c r="Q68" s="267">
        <f>IF('data''12'!G64&lt;Z68, 'data''12'!G64, 'data''12'!G64-Z68)</f>
        <v>725</v>
      </c>
      <c r="R68" s="281"/>
      <c r="S68" s="281"/>
      <c r="T68" s="77" t="str">
        <f>+'data''12'!H64</f>
        <v>Y</v>
      </c>
      <c r="U68" s="187" t="str">
        <f>+'data''12'!I64</f>
        <v>N</v>
      </c>
      <c r="V68" s="82"/>
      <c r="W68" s="83" t="str">
        <f t="shared" si="10"/>
        <v/>
      </c>
      <c r="X68" s="84" t="str">
        <f t="shared" si="11"/>
        <v/>
      </c>
      <c r="Y68" s="77">
        <f t="shared" si="13"/>
        <v>725</v>
      </c>
      <c r="Z68" s="85">
        <v>0</v>
      </c>
      <c r="AA68" s="85">
        <v>0</v>
      </c>
      <c r="AC68" s="35" t="str">
        <f t="shared" si="14"/>
        <v/>
      </c>
      <c r="AD68" s="279">
        <f t="shared" si="12"/>
        <v>0</v>
      </c>
    </row>
    <row r="69" spans="1:30">
      <c r="B69" s="266">
        <v>40970</v>
      </c>
      <c r="C69" s="267">
        <f>'data''12'!B65</f>
        <v>0</v>
      </c>
      <c r="D69" s="268">
        <f t="shared" si="0"/>
        <v>0</v>
      </c>
      <c r="E69" s="269">
        <f t="shared" si="1"/>
        <v>0</v>
      </c>
      <c r="F69" s="270">
        <f t="shared" si="2"/>
        <v>110.71309545588292</v>
      </c>
      <c r="G69" s="271">
        <f t="shared" si="3"/>
        <v>1700</v>
      </c>
      <c r="H69" s="268">
        <f t="shared" si="4"/>
        <v>1810.7130954558829</v>
      </c>
      <c r="I69" s="272">
        <f t="shared" si="5"/>
        <v>0</v>
      </c>
      <c r="J69" s="273">
        <f t="shared" si="6"/>
        <v>0</v>
      </c>
      <c r="K69" s="274">
        <f t="shared" si="7"/>
        <v>0</v>
      </c>
      <c r="L69" s="267">
        <f>'data''12'!C65</f>
        <v>1810.7130954558829</v>
      </c>
      <c r="M69" s="275">
        <f t="shared" si="8"/>
        <v>1385</v>
      </c>
      <c r="N69" s="276">
        <f>+'data''12'!D65</f>
        <v>1700</v>
      </c>
      <c r="O69" s="277">
        <f>+'data''12'!E65</f>
        <v>50</v>
      </c>
      <c r="P69" s="278">
        <f t="shared" si="9"/>
        <v>1750</v>
      </c>
      <c r="Q69" s="267">
        <f>IF('data''12'!G65&lt;Z69, 'data''12'!G65, 'data''12'!G65-Z69)</f>
        <v>1385</v>
      </c>
      <c r="R69" s="279"/>
      <c r="S69" s="279"/>
      <c r="T69" s="77" t="str">
        <f>+'data''12'!H65</f>
        <v>Y</v>
      </c>
      <c r="U69" s="187" t="str">
        <f>+'data''12'!I65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3"/>
        <v>1385</v>
      </c>
      <c r="Z69" s="5">
        <v>0</v>
      </c>
      <c r="AA69" s="5">
        <v>0</v>
      </c>
      <c r="AC69" s="35" t="str">
        <f t="shared" si="14"/>
        <v/>
      </c>
      <c r="AD69" s="279">
        <f t="shared" si="12"/>
        <v>0</v>
      </c>
    </row>
    <row r="70" spans="1:30">
      <c r="B70" s="266">
        <v>40971</v>
      </c>
      <c r="C70" s="267">
        <f>'data''12'!B66</f>
        <v>0</v>
      </c>
      <c r="D70" s="268">
        <f t="shared" si="0"/>
        <v>0</v>
      </c>
      <c r="E70" s="269">
        <f t="shared" si="1"/>
        <v>0</v>
      </c>
      <c r="F70" s="270">
        <f t="shared" si="2"/>
        <v>103.60174894407714</v>
      </c>
      <c r="G70" s="271">
        <f t="shared" si="3"/>
        <v>1700</v>
      </c>
      <c r="H70" s="268">
        <f t="shared" si="4"/>
        <v>1803.6017489440771</v>
      </c>
      <c r="I70" s="272">
        <f t="shared" si="5"/>
        <v>0</v>
      </c>
      <c r="J70" s="273">
        <f t="shared" si="6"/>
        <v>0</v>
      </c>
      <c r="K70" s="274">
        <f t="shared" si="7"/>
        <v>0</v>
      </c>
      <c r="L70" s="267">
        <f>'data''12'!C66</f>
        <v>1803.6017489440771</v>
      </c>
      <c r="M70" s="275">
        <f t="shared" si="8"/>
        <v>1332</v>
      </c>
      <c r="N70" s="276">
        <f>+'data''12'!D66</f>
        <v>1700</v>
      </c>
      <c r="O70" s="277">
        <f>+'data''12'!E66</f>
        <v>50</v>
      </c>
      <c r="P70" s="278">
        <f t="shared" si="9"/>
        <v>1750</v>
      </c>
      <c r="Q70" s="267">
        <f>IF('data''12'!G66&lt;Z70, 'data''12'!G66, 'data''12'!G66-Z70)</f>
        <v>1332</v>
      </c>
      <c r="R70" s="279"/>
      <c r="S70" s="279"/>
      <c r="T70" s="77" t="str">
        <f>+'data''12'!H66</f>
        <v>Y</v>
      </c>
      <c r="U70" s="187" t="str">
        <f>+'data''12'!I66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3"/>
        <v>1332</v>
      </c>
      <c r="Z70" s="5">
        <v>0</v>
      </c>
      <c r="AA70" s="5">
        <v>0</v>
      </c>
      <c r="AC70" s="35" t="str">
        <f t="shared" si="14"/>
        <v/>
      </c>
      <c r="AD70" s="279">
        <f t="shared" si="12"/>
        <v>0</v>
      </c>
    </row>
    <row r="71" spans="1:30">
      <c r="B71" s="266">
        <v>40972</v>
      </c>
      <c r="C71" s="267">
        <f>'data''12'!B67</f>
        <v>0</v>
      </c>
      <c r="D71" s="268">
        <f t="shared" si="0"/>
        <v>0</v>
      </c>
      <c r="E71" s="269">
        <f t="shared" si="1"/>
        <v>0</v>
      </c>
      <c r="F71" s="270">
        <f t="shared" si="2"/>
        <v>98.528146668651061</v>
      </c>
      <c r="G71" s="271">
        <f t="shared" si="3"/>
        <v>1700</v>
      </c>
      <c r="H71" s="268">
        <f t="shared" si="4"/>
        <v>1798.5281466686511</v>
      </c>
      <c r="I71" s="272">
        <f t="shared" si="5"/>
        <v>0</v>
      </c>
      <c r="J71" s="273">
        <f t="shared" si="6"/>
        <v>0</v>
      </c>
      <c r="K71" s="274">
        <f t="shared" si="7"/>
        <v>0</v>
      </c>
      <c r="L71" s="267">
        <f>'data''12'!C67</f>
        <v>1798.5281466686511</v>
      </c>
      <c r="M71" s="275">
        <f t="shared" si="8"/>
        <v>1504</v>
      </c>
      <c r="N71" s="276">
        <f>+'data''12'!D67</f>
        <v>1700</v>
      </c>
      <c r="O71" s="277">
        <f>+'data''12'!E67</f>
        <v>50</v>
      </c>
      <c r="P71" s="278">
        <f t="shared" si="9"/>
        <v>1750</v>
      </c>
      <c r="Q71" s="267">
        <f>IF('data''12'!G67&lt;Z71, 'data''12'!G67, 'data''12'!G67-Z71)</f>
        <v>1504</v>
      </c>
      <c r="R71" s="279"/>
      <c r="S71" s="279"/>
      <c r="T71" s="77" t="str">
        <f>+'data''12'!H67</f>
        <v>Y</v>
      </c>
      <c r="U71" s="187" t="str">
        <f>+'data''12'!I67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3"/>
        <v>1504</v>
      </c>
      <c r="Z71" s="5">
        <v>0</v>
      </c>
      <c r="AA71" s="5">
        <v>0</v>
      </c>
      <c r="AC71" s="35" t="str">
        <f t="shared" si="14"/>
        <v/>
      </c>
      <c r="AD71" s="279">
        <f t="shared" si="12"/>
        <v>0</v>
      </c>
    </row>
    <row r="72" spans="1:30">
      <c r="B72" s="266">
        <v>40973</v>
      </c>
      <c r="C72" s="267">
        <f>'data''12'!B68</f>
        <v>0</v>
      </c>
      <c r="D72" s="268">
        <f t="shared" ref="D72:D135" si="15">IF(T72="N",IF(U72="n",IF(N72&gt;M72,M72,N72),0),0)</f>
        <v>0</v>
      </c>
      <c r="E72" s="269">
        <f t="shared" ref="E72:E135" si="16">IF(T72="n",IF(U72="n",IF(N72&gt;M72,N72-M72,0),0),0)</f>
        <v>0</v>
      </c>
      <c r="F72" s="270">
        <f t="shared" ref="F72:F135" si="17">IF(T72="y",IF(U72="n",L72-N72,0),0)</f>
        <v>102.16358818667413</v>
      </c>
      <c r="G72" s="271">
        <f t="shared" ref="G72:G135" si="18">IF(T72="y",N72,0)</f>
        <v>1700</v>
      </c>
      <c r="H72" s="268">
        <f t="shared" ref="H72:H135" si="19">+D72+E72+F72+G72</f>
        <v>1802.1635881866741</v>
      </c>
      <c r="I72" s="272">
        <f t="shared" ref="I72:I135" si="20">IF(U72="y",L72-N72,0)</f>
        <v>0</v>
      </c>
      <c r="J72" s="273">
        <f t="shared" ref="J72:J135" si="21">IF(U72="y",0,IF(T72="y",0,IF(L72-H72&gt;0,IF(M72-H72&gt;0,IF(L72&gt;=M72,M72-H72,IF(M72-L72&gt;0,L72-H72,0)),0),0)))</f>
        <v>0</v>
      </c>
      <c r="K72" s="274">
        <f t="shared" ref="K72:K135" si="22">IF(U72="y",0,IF(T72="y",0,IF(L72-H72&gt;0,IF(H72-M72&gt;0,L72-H72,IF(L72-M72&gt;0,L72-M72,0)),0)))</f>
        <v>0</v>
      </c>
      <c r="L72" s="267">
        <f>'data''12'!C68</f>
        <v>1802.1635881866741</v>
      </c>
      <c r="M72" s="275">
        <f t="shared" ref="M72:M135" si="23">+Q72-R72-S72</f>
        <v>844</v>
      </c>
      <c r="N72" s="276">
        <f>+'data''12'!D68</f>
        <v>1700</v>
      </c>
      <c r="O72" s="277">
        <f>+'data''12'!E68</f>
        <v>50</v>
      </c>
      <c r="P72" s="278">
        <f t="shared" ref="P72:P135" si="24">SUM(N72:O72)</f>
        <v>1750</v>
      </c>
      <c r="Q72" s="267">
        <f>IF('data''12'!G68&lt;Z72, 'data''12'!G68, 'data''12'!G68-Z72)</f>
        <v>844</v>
      </c>
      <c r="R72" s="279"/>
      <c r="S72" s="279"/>
      <c r="T72" s="77" t="str">
        <f>+'data''12'!H68</f>
        <v>Y</v>
      </c>
      <c r="U72" s="187" t="str">
        <f>+'data''12'!I68</f>
        <v>N</v>
      </c>
      <c r="V72" s="77"/>
      <c r="W72" s="78" t="str">
        <f t="shared" si="10"/>
        <v/>
      </c>
      <c r="X72" s="79" t="str">
        <f t="shared" si="11"/>
        <v/>
      </c>
      <c r="Y72" s="77">
        <f t="shared" si="13"/>
        <v>844</v>
      </c>
      <c r="Z72" s="5">
        <v>0</v>
      </c>
      <c r="AA72" s="5">
        <v>0</v>
      </c>
      <c r="AC72" s="35" t="str">
        <f t="shared" si="14"/>
        <v/>
      </c>
      <c r="AD72" s="279">
        <f t="shared" ref="AD72:AD135" si="25">M72-Q72</f>
        <v>0</v>
      </c>
    </row>
    <row r="73" spans="1:30" s="85" customFormat="1">
      <c r="A73" s="280"/>
      <c r="B73" s="266">
        <v>40974</v>
      </c>
      <c r="C73" s="267">
        <f>'data''12'!B69</f>
        <v>0</v>
      </c>
      <c r="D73" s="268">
        <f t="shared" si="15"/>
        <v>0</v>
      </c>
      <c r="E73" s="269">
        <f t="shared" si="16"/>
        <v>0</v>
      </c>
      <c r="F73" s="270">
        <f t="shared" si="17"/>
        <v>105</v>
      </c>
      <c r="G73" s="271">
        <f t="shared" si="18"/>
        <v>1700</v>
      </c>
      <c r="H73" s="268">
        <f t="shared" si="19"/>
        <v>1805</v>
      </c>
      <c r="I73" s="272">
        <f t="shared" si="20"/>
        <v>0</v>
      </c>
      <c r="J73" s="273">
        <f t="shared" si="21"/>
        <v>0</v>
      </c>
      <c r="K73" s="274">
        <f t="shared" si="22"/>
        <v>0</v>
      </c>
      <c r="L73" s="267">
        <f>'data''12'!C69</f>
        <v>1805</v>
      </c>
      <c r="M73" s="275">
        <f t="shared" si="23"/>
        <v>1476</v>
      </c>
      <c r="N73" s="276">
        <f>+'data''12'!D69</f>
        <v>1700</v>
      </c>
      <c r="O73" s="277">
        <f>+'data''12'!E69</f>
        <v>50</v>
      </c>
      <c r="P73" s="278">
        <f t="shared" si="24"/>
        <v>1750</v>
      </c>
      <c r="Q73" s="267">
        <f>IF('data''12'!G69&lt;Z73, 'data''12'!G69, 'data''12'!G69-Z73)</f>
        <v>1476</v>
      </c>
      <c r="R73" s="281"/>
      <c r="S73" s="281"/>
      <c r="T73" s="77" t="str">
        <f>+'data''12'!H69</f>
        <v>Y</v>
      </c>
      <c r="U73" s="187" t="str">
        <f>+'data''12'!I69</f>
        <v>N</v>
      </c>
      <c r="V73" s="82"/>
      <c r="W73" s="83" t="str">
        <f t="shared" ref="W73:W136" si="26">IF(SUM(H73:K73)=L73,"","sum of col (6)-(9) not equal to col (10)")</f>
        <v/>
      </c>
      <c r="X73" s="84" t="str">
        <f t="shared" ref="X73:X136" si="27">IF(T73="N",IF(U73="Y","Col (16)&amp; Col (17) Mismatch",""),"")</f>
        <v/>
      </c>
      <c r="Y73" s="77">
        <f t="shared" ref="Y73:Y136" si="28">IF(T73="y", Q73, Q73-J73-D73)</f>
        <v>1476</v>
      </c>
      <c r="Z73" s="85">
        <v>0</v>
      </c>
      <c r="AA73" s="85">
        <v>0</v>
      </c>
      <c r="AC73" s="35" t="str">
        <f t="shared" ref="AC73:AC136" si="29">IF(D73+J73&lt;=Q73, "", "y")</f>
        <v/>
      </c>
      <c r="AD73" s="279">
        <f t="shared" si="25"/>
        <v>0</v>
      </c>
    </row>
    <row r="74" spans="1:30">
      <c r="B74" s="266">
        <v>40975</v>
      </c>
      <c r="C74" s="267">
        <f>'data''12'!B70</f>
        <v>0</v>
      </c>
      <c r="D74" s="268">
        <f t="shared" si="15"/>
        <v>0</v>
      </c>
      <c r="E74" s="269">
        <f t="shared" si="16"/>
        <v>0</v>
      </c>
      <c r="F74" s="270">
        <f t="shared" si="17"/>
        <v>107.08799999999997</v>
      </c>
      <c r="G74" s="271">
        <f t="shared" si="18"/>
        <v>1700</v>
      </c>
      <c r="H74" s="268">
        <f t="shared" si="19"/>
        <v>1807.088</v>
      </c>
      <c r="I74" s="272">
        <f t="shared" si="20"/>
        <v>0</v>
      </c>
      <c r="J74" s="273">
        <f t="shared" si="21"/>
        <v>0</v>
      </c>
      <c r="K74" s="274">
        <f t="shared" si="22"/>
        <v>0</v>
      </c>
      <c r="L74" s="267">
        <f>'data''12'!C70</f>
        <v>1807.088</v>
      </c>
      <c r="M74" s="275">
        <f t="shared" si="23"/>
        <v>1476</v>
      </c>
      <c r="N74" s="276">
        <f>+'data''12'!D70</f>
        <v>1700</v>
      </c>
      <c r="O74" s="277">
        <f>+'data''12'!E70</f>
        <v>50</v>
      </c>
      <c r="P74" s="278">
        <f t="shared" si="24"/>
        <v>1750</v>
      </c>
      <c r="Q74" s="267">
        <f>IF('data''12'!G70&lt;Z74, 'data''12'!G70, 'data''12'!G70-Z74)</f>
        <v>1476</v>
      </c>
      <c r="R74" s="279"/>
      <c r="S74" s="279"/>
      <c r="T74" s="77" t="str">
        <f>+'data''12'!H70</f>
        <v>Y</v>
      </c>
      <c r="U74" s="187" t="str">
        <f>+'data''12'!I70</f>
        <v>N</v>
      </c>
      <c r="V74" s="77"/>
      <c r="W74" s="78" t="str">
        <f t="shared" si="26"/>
        <v/>
      </c>
      <c r="X74" s="79" t="str">
        <f t="shared" si="27"/>
        <v/>
      </c>
      <c r="Y74" s="77">
        <f t="shared" si="28"/>
        <v>1476</v>
      </c>
      <c r="Z74" s="5">
        <v>0</v>
      </c>
      <c r="AA74" s="5">
        <v>0</v>
      </c>
      <c r="AC74" s="35" t="str">
        <f t="shared" si="29"/>
        <v/>
      </c>
      <c r="AD74" s="279">
        <f t="shared" si="25"/>
        <v>0</v>
      </c>
    </row>
    <row r="75" spans="1:30">
      <c r="B75" s="266">
        <v>40976</v>
      </c>
      <c r="C75" s="267">
        <f>'data''12'!B71</f>
        <v>0</v>
      </c>
      <c r="D75" s="268">
        <f t="shared" si="15"/>
        <v>0</v>
      </c>
      <c r="E75" s="269">
        <f t="shared" si="16"/>
        <v>0</v>
      </c>
      <c r="F75" s="270">
        <f t="shared" si="17"/>
        <v>103</v>
      </c>
      <c r="G75" s="271">
        <f t="shared" si="18"/>
        <v>1700</v>
      </c>
      <c r="H75" s="268">
        <f t="shared" si="19"/>
        <v>1803</v>
      </c>
      <c r="I75" s="272">
        <f t="shared" si="20"/>
        <v>0</v>
      </c>
      <c r="J75" s="273">
        <f t="shared" si="21"/>
        <v>0</v>
      </c>
      <c r="K75" s="274">
        <f t="shared" si="22"/>
        <v>0</v>
      </c>
      <c r="L75" s="267">
        <f>'data''12'!C71</f>
        <v>1803</v>
      </c>
      <c r="M75" s="275">
        <f t="shared" si="23"/>
        <v>1476</v>
      </c>
      <c r="N75" s="276">
        <f>+'data''12'!D71</f>
        <v>1700</v>
      </c>
      <c r="O75" s="277">
        <f>+'data''12'!E71</f>
        <v>50</v>
      </c>
      <c r="P75" s="278">
        <f t="shared" si="24"/>
        <v>1750</v>
      </c>
      <c r="Q75" s="267">
        <f>IF('data''12'!G71&lt;Z75, 'data''12'!G71, 'data''12'!G71-Z75)</f>
        <v>1476</v>
      </c>
      <c r="R75" s="279"/>
      <c r="S75" s="279"/>
      <c r="T75" s="77" t="str">
        <f>+'data''12'!H71</f>
        <v>Y</v>
      </c>
      <c r="U75" s="187" t="str">
        <f>+'data''12'!I71</f>
        <v>N</v>
      </c>
      <c r="V75" s="77"/>
      <c r="W75" s="78" t="str">
        <f t="shared" si="26"/>
        <v/>
      </c>
      <c r="X75" s="79" t="str">
        <f t="shared" si="27"/>
        <v/>
      </c>
      <c r="Y75" s="77">
        <f t="shared" si="28"/>
        <v>1476</v>
      </c>
      <c r="Z75" s="5">
        <v>0</v>
      </c>
      <c r="AA75" s="5">
        <v>0</v>
      </c>
      <c r="AC75" s="35" t="str">
        <f t="shared" si="29"/>
        <v/>
      </c>
      <c r="AD75" s="279">
        <f t="shared" si="25"/>
        <v>0</v>
      </c>
    </row>
    <row r="76" spans="1:30">
      <c r="B76" s="266">
        <v>40977</v>
      </c>
      <c r="C76" s="267">
        <f>'data''12'!B72</f>
        <v>0</v>
      </c>
      <c r="D76" s="268">
        <f t="shared" si="15"/>
        <v>0</v>
      </c>
      <c r="E76" s="269">
        <f t="shared" si="16"/>
        <v>0</v>
      </c>
      <c r="F76" s="270">
        <f t="shared" si="17"/>
        <v>102.29540042089707</v>
      </c>
      <c r="G76" s="271">
        <f t="shared" si="18"/>
        <v>1700</v>
      </c>
      <c r="H76" s="268">
        <f t="shared" si="19"/>
        <v>1802.2954004208971</v>
      </c>
      <c r="I76" s="272">
        <f t="shared" si="20"/>
        <v>0</v>
      </c>
      <c r="J76" s="273">
        <f t="shared" si="21"/>
        <v>0</v>
      </c>
      <c r="K76" s="274">
        <f t="shared" si="22"/>
        <v>0</v>
      </c>
      <c r="L76" s="267">
        <f>'data''12'!C72</f>
        <v>1802.2954004208971</v>
      </c>
      <c r="M76" s="275">
        <f t="shared" si="23"/>
        <v>1195</v>
      </c>
      <c r="N76" s="276">
        <f>+'data''12'!D72</f>
        <v>1700</v>
      </c>
      <c r="O76" s="277">
        <f>+'data''12'!E72</f>
        <v>50</v>
      </c>
      <c r="P76" s="278">
        <f t="shared" si="24"/>
        <v>1750</v>
      </c>
      <c r="Q76" s="267">
        <f>IF('data''12'!G72&lt;Z76, 'data''12'!G72, 'data''12'!G72-Z76)</f>
        <v>1195</v>
      </c>
      <c r="R76" s="279"/>
      <c r="S76" s="279"/>
      <c r="T76" s="77" t="str">
        <f>+'data''12'!H72</f>
        <v>Y</v>
      </c>
      <c r="U76" s="187" t="str">
        <f>+'data''12'!I72</f>
        <v>N</v>
      </c>
      <c r="V76" s="77"/>
      <c r="W76" s="78" t="str">
        <f t="shared" si="26"/>
        <v/>
      </c>
      <c r="X76" s="79" t="str">
        <f t="shared" si="27"/>
        <v/>
      </c>
      <c r="Y76" s="77">
        <f t="shared" si="28"/>
        <v>1195</v>
      </c>
      <c r="Z76" s="5">
        <v>0</v>
      </c>
      <c r="AA76" s="5">
        <v>0</v>
      </c>
      <c r="AC76" s="35" t="str">
        <f t="shared" si="29"/>
        <v/>
      </c>
      <c r="AD76" s="279">
        <f t="shared" si="25"/>
        <v>0</v>
      </c>
    </row>
    <row r="77" spans="1:30">
      <c r="B77" s="266">
        <v>40978</v>
      </c>
      <c r="C77" s="267">
        <f>'data''12'!B73</f>
        <v>0</v>
      </c>
      <c r="D77" s="268">
        <f t="shared" si="15"/>
        <v>0</v>
      </c>
      <c r="E77" s="269">
        <f t="shared" si="16"/>
        <v>0</v>
      </c>
      <c r="F77" s="270">
        <f t="shared" si="17"/>
        <v>105.85539603586403</v>
      </c>
      <c r="G77" s="271">
        <f t="shared" si="18"/>
        <v>1700</v>
      </c>
      <c r="H77" s="268">
        <f t="shared" si="19"/>
        <v>1805.855396035864</v>
      </c>
      <c r="I77" s="272">
        <f t="shared" si="20"/>
        <v>0</v>
      </c>
      <c r="J77" s="273">
        <f t="shared" si="21"/>
        <v>0</v>
      </c>
      <c r="K77" s="274">
        <f t="shared" si="22"/>
        <v>0</v>
      </c>
      <c r="L77" s="267">
        <f>'data''12'!C73</f>
        <v>1805.855396035864</v>
      </c>
      <c r="M77" s="275">
        <f t="shared" si="23"/>
        <v>1101</v>
      </c>
      <c r="N77" s="276">
        <f>+'data''12'!D73</f>
        <v>1700</v>
      </c>
      <c r="O77" s="277">
        <f>+'data''12'!E73</f>
        <v>50</v>
      </c>
      <c r="P77" s="278">
        <f t="shared" si="24"/>
        <v>1750</v>
      </c>
      <c r="Q77" s="267">
        <f>IF('data''12'!G73&lt;Z77, 'data''12'!G73, 'data''12'!G73-Z77)</f>
        <v>1101</v>
      </c>
      <c r="R77" s="279"/>
      <c r="S77" s="279"/>
      <c r="T77" s="77" t="str">
        <f>+'data''12'!H73</f>
        <v>Y</v>
      </c>
      <c r="U77" s="187" t="str">
        <f>+'data''12'!I73</f>
        <v>N</v>
      </c>
      <c r="V77" s="77"/>
      <c r="W77" s="78" t="str">
        <f t="shared" si="26"/>
        <v/>
      </c>
      <c r="X77" s="79" t="str">
        <f t="shared" si="27"/>
        <v/>
      </c>
      <c r="Y77" s="77">
        <f t="shared" si="28"/>
        <v>1101</v>
      </c>
      <c r="Z77" s="5">
        <v>0</v>
      </c>
      <c r="AA77" s="5">
        <v>0</v>
      </c>
      <c r="AC77" s="35" t="str">
        <f t="shared" si="29"/>
        <v/>
      </c>
      <c r="AD77" s="279">
        <f t="shared" si="25"/>
        <v>0</v>
      </c>
    </row>
    <row r="78" spans="1:30">
      <c r="B78" s="266">
        <v>40979</v>
      </c>
      <c r="C78" s="267">
        <f>'data''12'!B74</f>
        <v>0</v>
      </c>
      <c r="D78" s="268">
        <f t="shared" si="15"/>
        <v>0</v>
      </c>
      <c r="E78" s="269">
        <f t="shared" si="16"/>
        <v>0</v>
      </c>
      <c r="F78" s="270">
        <f t="shared" si="17"/>
        <v>107.31307610179601</v>
      </c>
      <c r="G78" s="271">
        <f t="shared" si="18"/>
        <v>1700</v>
      </c>
      <c r="H78" s="268">
        <f t="shared" si="19"/>
        <v>1807.313076101796</v>
      </c>
      <c r="I78" s="272">
        <f t="shared" si="20"/>
        <v>0</v>
      </c>
      <c r="J78" s="273">
        <f t="shared" si="21"/>
        <v>0</v>
      </c>
      <c r="K78" s="274">
        <f t="shared" si="22"/>
        <v>0</v>
      </c>
      <c r="L78" s="267">
        <f>'data''12'!C74</f>
        <v>1807.313076101796</v>
      </c>
      <c r="M78" s="275">
        <f t="shared" si="23"/>
        <v>1101</v>
      </c>
      <c r="N78" s="276">
        <f>+'data''12'!D74</f>
        <v>1700</v>
      </c>
      <c r="O78" s="277">
        <f>+'data''12'!E74</f>
        <v>50</v>
      </c>
      <c r="P78" s="278">
        <f t="shared" si="24"/>
        <v>1750</v>
      </c>
      <c r="Q78" s="267">
        <f>IF('data''12'!G74&lt;Z78, 'data''12'!G74, 'data''12'!G74-Z78)</f>
        <v>1101</v>
      </c>
      <c r="R78" s="279"/>
      <c r="S78" s="279"/>
      <c r="T78" s="77" t="str">
        <f>+'data''12'!H74</f>
        <v>Y</v>
      </c>
      <c r="U78" s="187" t="str">
        <f>+'data''12'!I74</f>
        <v>N</v>
      </c>
      <c r="V78" s="77"/>
      <c r="W78" s="78" t="str">
        <f t="shared" si="26"/>
        <v/>
      </c>
      <c r="X78" s="79" t="str">
        <f t="shared" si="27"/>
        <v/>
      </c>
      <c r="Y78" s="77">
        <f t="shared" si="28"/>
        <v>1101</v>
      </c>
      <c r="Z78" s="5">
        <v>0</v>
      </c>
      <c r="AA78" s="5">
        <v>0</v>
      </c>
      <c r="AC78" s="35" t="str">
        <f t="shared" si="29"/>
        <v/>
      </c>
      <c r="AD78" s="279">
        <f t="shared" si="25"/>
        <v>0</v>
      </c>
    </row>
    <row r="79" spans="1:30">
      <c r="B79" s="266">
        <v>40980</v>
      </c>
      <c r="C79" s="267">
        <f>'data''12'!B75</f>
        <v>0</v>
      </c>
      <c r="D79" s="268">
        <f t="shared" si="15"/>
        <v>0</v>
      </c>
      <c r="E79" s="269">
        <f t="shared" si="16"/>
        <v>0</v>
      </c>
      <c r="F79" s="270">
        <f t="shared" si="17"/>
        <v>107.47000000000003</v>
      </c>
      <c r="G79" s="271">
        <f t="shared" si="18"/>
        <v>1700</v>
      </c>
      <c r="H79" s="268">
        <f t="shared" si="19"/>
        <v>1807.47</v>
      </c>
      <c r="I79" s="272">
        <f t="shared" si="20"/>
        <v>0</v>
      </c>
      <c r="J79" s="273">
        <f t="shared" si="21"/>
        <v>0</v>
      </c>
      <c r="K79" s="274">
        <f t="shared" si="22"/>
        <v>0</v>
      </c>
      <c r="L79" s="267">
        <f>'data''12'!C75</f>
        <v>1807.47</v>
      </c>
      <c r="M79" s="275">
        <f t="shared" si="23"/>
        <v>1101</v>
      </c>
      <c r="N79" s="276">
        <f>+'data''12'!D75</f>
        <v>1700</v>
      </c>
      <c r="O79" s="277">
        <f>+'data''12'!E75</f>
        <v>50</v>
      </c>
      <c r="P79" s="278">
        <f t="shared" si="24"/>
        <v>1750</v>
      </c>
      <c r="Q79" s="267">
        <f>IF('data''12'!G75&lt;Z79, 'data''12'!G75, 'data''12'!G75-Z79)</f>
        <v>1101</v>
      </c>
      <c r="R79" s="279"/>
      <c r="S79" s="279"/>
      <c r="T79" s="77" t="str">
        <f>+'data''12'!H75</f>
        <v>Y</v>
      </c>
      <c r="U79" s="187" t="str">
        <f>+'data''12'!I75</f>
        <v>N</v>
      </c>
      <c r="V79" s="77"/>
      <c r="W79" s="78" t="str">
        <f t="shared" si="26"/>
        <v/>
      </c>
      <c r="X79" s="79" t="str">
        <f t="shared" si="27"/>
        <v/>
      </c>
      <c r="Y79" s="77">
        <f t="shared" si="28"/>
        <v>1101</v>
      </c>
      <c r="Z79" s="5">
        <v>0</v>
      </c>
      <c r="AA79" s="5">
        <v>0</v>
      </c>
      <c r="AC79" s="35" t="str">
        <f t="shared" si="29"/>
        <v/>
      </c>
      <c r="AD79" s="279">
        <f t="shared" si="25"/>
        <v>0</v>
      </c>
    </row>
    <row r="80" spans="1:30">
      <c r="B80" s="266">
        <v>40981</v>
      </c>
      <c r="C80" s="267">
        <f>'data''12'!B76</f>
        <v>0</v>
      </c>
      <c r="D80" s="268">
        <f t="shared" si="15"/>
        <v>0</v>
      </c>
      <c r="E80" s="269">
        <f t="shared" si="16"/>
        <v>0</v>
      </c>
      <c r="F80" s="270">
        <f t="shared" si="17"/>
        <v>108.57300000000032</v>
      </c>
      <c r="G80" s="271">
        <f t="shared" si="18"/>
        <v>1700</v>
      </c>
      <c r="H80" s="268">
        <f t="shared" si="19"/>
        <v>1808.5730000000003</v>
      </c>
      <c r="I80" s="272">
        <f t="shared" si="20"/>
        <v>0</v>
      </c>
      <c r="J80" s="273">
        <f t="shared" si="21"/>
        <v>0</v>
      </c>
      <c r="K80" s="274">
        <f t="shared" si="22"/>
        <v>0</v>
      </c>
      <c r="L80" s="267">
        <f>'data''12'!C76</f>
        <v>1808.5730000000003</v>
      </c>
      <c r="M80" s="275">
        <f t="shared" si="23"/>
        <v>375</v>
      </c>
      <c r="N80" s="276">
        <f>+'data''12'!D76</f>
        <v>1700</v>
      </c>
      <c r="O80" s="277">
        <f>+'data''12'!E76</f>
        <v>50</v>
      </c>
      <c r="P80" s="278">
        <f t="shared" si="24"/>
        <v>1750</v>
      </c>
      <c r="Q80" s="267">
        <f>IF('data''12'!G76&lt;Z80, 'data''12'!G76, 'data''12'!G76-Z80)</f>
        <v>375</v>
      </c>
      <c r="R80" s="279"/>
      <c r="S80" s="279"/>
      <c r="T80" s="77" t="str">
        <f>+'data''12'!H76</f>
        <v>Y</v>
      </c>
      <c r="U80" s="187" t="str">
        <f>+'data''12'!I76</f>
        <v>N</v>
      </c>
      <c r="V80" s="77"/>
      <c r="W80" s="78" t="str">
        <f t="shared" si="26"/>
        <v/>
      </c>
      <c r="X80" s="79" t="str">
        <f t="shared" si="27"/>
        <v/>
      </c>
      <c r="Y80" s="77">
        <f t="shared" si="28"/>
        <v>375</v>
      </c>
      <c r="Z80" s="5">
        <v>0</v>
      </c>
      <c r="AA80" s="5">
        <v>0</v>
      </c>
      <c r="AC80" s="35" t="str">
        <f t="shared" si="29"/>
        <v/>
      </c>
      <c r="AD80" s="279">
        <f t="shared" si="25"/>
        <v>0</v>
      </c>
    </row>
    <row r="81" spans="1:30">
      <c r="B81" s="266">
        <v>40982</v>
      </c>
      <c r="C81" s="267">
        <f>'data''12'!B77</f>
        <v>0</v>
      </c>
      <c r="D81" s="268">
        <f t="shared" si="15"/>
        <v>0</v>
      </c>
      <c r="E81" s="269">
        <f t="shared" si="16"/>
        <v>0</v>
      </c>
      <c r="F81" s="270">
        <f t="shared" si="17"/>
        <v>114.05949999999984</v>
      </c>
      <c r="G81" s="271">
        <f t="shared" si="18"/>
        <v>1700</v>
      </c>
      <c r="H81" s="268">
        <f t="shared" si="19"/>
        <v>1814.0594999999998</v>
      </c>
      <c r="I81" s="272">
        <f t="shared" si="20"/>
        <v>0</v>
      </c>
      <c r="J81" s="273">
        <f t="shared" si="21"/>
        <v>0</v>
      </c>
      <c r="K81" s="274">
        <f t="shared" si="22"/>
        <v>0</v>
      </c>
      <c r="L81" s="267">
        <f>'data''12'!C77</f>
        <v>1814.0594999999998</v>
      </c>
      <c r="M81" s="275">
        <f t="shared" si="23"/>
        <v>375</v>
      </c>
      <c r="N81" s="276">
        <f>+'data''12'!D77</f>
        <v>1700</v>
      </c>
      <c r="O81" s="277">
        <f>+'data''12'!E77</f>
        <v>50</v>
      </c>
      <c r="P81" s="278">
        <f t="shared" si="24"/>
        <v>1750</v>
      </c>
      <c r="Q81" s="267">
        <f>IF('data''12'!G77&lt;Z81, 'data''12'!G77, 'data''12'!G77-Z81)</f>
        <v>375</v>
      </c>
      <c r="R81" s="279"/>
      <c r="S81" s="279"/>
      <c r="T81" s="77" t="str">
        <f>+'data''12'!H77</f>
        <v>Y</v>
      </c>
      <c r="U81" s="187" t="str">
        <f>+'data''12'!I77</f>
        <v>N</v>
      </c>
      <c r="V81" s="77"/>
      <c r="W81" s="78" t="str">
        <f t="shared" si="26"/>
        <v/>
      </c>
      <c r="X81" s="79" t="str">
        <f t="shared" si="27"/>
        <v/>
      </c>
      <c r="Y81" s="77">
        <f t="shared" si="28"/>
        <v>375</v>
      </c>
      <c r="Z81" s="5">
        <v>0</v>
      </c>
      <c r="AA81" s="5">
        <v>0</v>
      </c>
      <c r="AC81" s="35" t="str">
        <f t="shared" si="29"/>
        <v/>
      </c>
      <c r="AD81" s="279">
        <f t="shared" si="25"/>
        <v>0</v>
      </c>
    </row>
    <row r="82" spans="1:30">
      <c r="B82" s="266">
        <v>40983</v>
      </c>
      <c r="C82" s="267">
        <f>'data''12'!B78</f>
        <v>0</v>
      </c>
      <c r="D82" s="268">
        <f t="shared" si="15"/>
        <v>0</v>
      </c>
      <c r="E82" s="269">
        <f t="shared" si="16"/>
        <v>0</v>
      </c>
      <c r="F82" s="270">
        <f t="shared" si="17"/>
        <v>108.24229000000014</v>
      </c>
      <c r="G82" s="271">
        <f t="shared" si="18"/>
        <v>1700</v>
      </c>
      <c r="H82" s="268">
        <f t="shared" si="19"/>
        <v>1808.2422900000001</v>
      </c>
      <c r="I82" s="272">
        <f t="shared" si="20"/>
        <v>0</v>
      </c>
      <c r="J82" s="273">
        <f t="shared" si="21"/>
        <v>0</v>
      </c>
      <c r="K82" s="274">
        <f t="shared" si="22"/>
        <v>0</v>
      </c>
      <c r="L82" s="267">
        <f>'data''12'!C78</f>
        <v>1808.2422900000001</v>
      </c>
      <c r="M82" s="275">
        <f t="shared" si="23"/>
        <v>375</v>
      </c>
      <c r="N82" s="276">
        <f>+'data''12'!D78</f>
        <v>1700</v>
      </c>
      <c r="O82" s="277">
        <f>+'data''12'!E78</f>
        <v>50</v>
      </c>
      <c r="P82" s="278">
        <f t="shared" si="24"/>
        <v>1750</v>
      </c>
      <c r="Q82" s="267">
        <f>IF('data''12'!G78&lt;Z82, 'data''12'!G78, 'data''12'!G78-Z82)</f>
        <v>375</v>
      </c>
      <c r="R82" s="279"/>
      <c r="S82" s="279"/>
      <c r="T82" s="77" t="str">
        <f>+'data''12'!H78</f>
        <v>Y</v>
      </c>
      <c r="U82" s="187" t="str">
        <f>+'data''12'!I78</f>
        <v>N</v>
      </c>
      <c r="V82" s="77"/>
      <c r="W82" s="78" t="str">
        <f t="shared" si="26"/>
        <v/>
      </c>
      <c r="X82" s="79" t="str">
        <f t="shared" si="27"/>
        <v/>
      </c>
      <c r="Y82" s="77">
        <f t="shared" si="28"/>
        <v>375</v>
      </c>
      <c r="Z82" s="5">
        <v>0</v>
      </c>
      <c r="AA82" s="5">
        <v>0</v>
      </c>
      <c r="AC82" s="35" t="str">
        <f t="shared" si="29"/>
        <v/>
      </c>
      <c r="AD82" s="279">
        <f t="shared" si="25"/>
        <v>0</v>
      </c>
    </row>
    <row r="83" spans="1:30">
      <c r="B83" s="266">
        <v>40984</v>
      </c>
      <c r="C83" s="267">
        <f>'data''12'!B79</f>
        <v>0</v>
      </c>
      <c r="D83" s="268">
        <f t="shared" si="15"/>
        <v>0</v>
      </c>
      <c r="E83" s="269">
        <f t="shared" si="16"/>
        <v>0</v>
      </c>
      <c r="F83" s="270">
        <f t="shared" si="17"/>
        <v>113.48057999999992</v>
      </c>
      <c r="G83" s="271">
        <f t="shared" si="18"/>
        <v>1700</v>
      </c>
      <c r="H83" s="268">
        <f t="shared" si="19"/>
        <v>1813.4805799999999</v>
      </c>
      <c r="I83" s="272">
        <f t="shared" si="20"/>
        <v>0</v>
      </c>
      <c r="J83" s="273">
        <f t="shared" si="21"/>
        <v>0</v>
      </c>
      <c r="K83" s="274">
        <f t="shared" si="22"/>
        <v>0</v>
      </c>
      <c r="L83" s="267">
        <f>'data''12'!C79</f>
        <v>1813.4805799999999</v>
      </c>
      <c r="M83" s="275">
        <f t="shared" si="23"/>
        <v>375</v>
      </c>
      <c r="N83" s="276">
        <f>+'data''12'!D79</f>
        <v>1700</v>
      </c>
      <c r="O83" s="277">
        <f>+'data''12'!E79</f>
        <v>50</v>
      </c>
      <c r="P83" s="278">
        <f t="shared" si="24"/>
        <v>1750</v>
      </c>
      <c r="Q83" s="267">
        <f>IF('data''12'!G79&lt;Z83, 'data''12'!G79, 'data''12'!G79-Z83)</f>
        <v>375</v>
      </c>
      <c r="R83" s="279"/>
      <c r="S83" s="279"/>
      <c r="T83" s="77" t="str">
        <f>+'data''12'!H79</f>
        <v>Y</v>
      </c>
      <c r="U83" s="187" t="str">
        <f>+'data''12'!I79</f>
        <v>N</v>
      </c>
      <c r="V83" s="77"/>
      <c r="W83" s="78" t="str">
        <f t="shared" si="26"/>
        <v/>
      </c>
      <c r="X83" s="79" t="str">
        <f t="shared" si="27"/>
        <v/>
      </c>
      <c r="Y83" s="77">
        <f t="shared" si="28"/>
        <v>375</v>
      </c>
      <c r="Z83" s="5">
        <v>0</v>
      </c>
      <c r="AA83" s="5">
        <v>0</v>
      </c>
      <c r="AC83" s="35" t="str">
        <f t="shared" si="29"/>
        <v/>
      </c>
      <c r="AD83" s="279">
        <f t="shared" si="25"/>
        <v>0</v>
      </c>
    </row>
    <row r="84" spans="1:30">
      <c r="B84" s="266">
        <v>40985</v>
      </c>
      <c r="C84" s="267">
        <f>'data''12'!B80</f>
        <v>0</v>
      </c>
      <c r="D84" s="268">
        <f t="shared" si="15"/>
        <v>0</v>
      </c>
      <c r="E84" s="269">
        <f t="shared" si="16"/>
        <v>0</v>
      </c>
      <c r="F84" s="270">
        <f t="shared" si="17"/>
        <v>101.68100000000004</v>
      </c>
      <c r="G84" s="271">
        <f t="shared" si="18"/>
        <v>1700</v>
      </c>
      <c r="H84" s="268">
        <f t="shared" si="19"/>
        <v>1801.681</v>
      </c>
      <c r="I84" s="272">
        <f t="shared" si="20"/>
        <v>0</v>
      </c>
      <c r="J84" s="273">
        <f t="shared" si="21"/>
        <v>0</v>
      </c>
      <c r="K84" s="274">
        <f t="shared" si="22"/>
        <v>0</v>
      </c>
      <c r="L84" s="267">
        <f>'data''12'!C80</f>
        <v>1801.681</v>
      </c>
      <c r="M84" s="275">
        <f t="shared" si="23"/>
        <v>452</v>
      </c>
      <c r="N84" s="276">
        <f>+'data''12'!D80</f>
        <v>1700</v>
      </c>
      <c r="O84" s="277">
        <f>+'data''12'!E80</f>
        <v>50</v>
      </c>
      <c r="P84" s="278">
        <f t="shared" si="24"/>
        <v>1750</v>
      </c>
      <c r="Q84" s="267">
        <f>IF('data''12'!G80&lt;Z84, 'data''12'!G80, 'data''12'!G80-Z84)</f>
        <v>452</v>
      </c>
      <c r="R84" s="279"/>
      <c r="S84" s="279"/>
      <c r="T84" s="77" t="str">
        <f>+'data''12'!H80</f>
        <v>Y</v>
      </c>
      <c r="U84" s="187" t="str">
        <f>+'data''12'!I80</f>
        <v>N</v>
      </c>
      <c r="V84" s="77"/>
      <c r="W84" s="78" t="str">
        <f t="shared" si="26"/>
        <v/>
      </c>
      <c r="X84" s="79" t="str">
        <f t="shared" si="27"/>
        <v/>
      </c>
      <c r="Y84" s="77">
        <f t="shared" si="28"/>
        <v>452</v>
      </c>
      <c r="Z84" s="5">
        <v>0</v>
      </c>
      <c r="AA84" s="5">
        <v>0</v>
      </c>
      <c r="AC84" s="35" t="str">
        <f t="shared" si="29"/>
        <v/>
      </c>
      <c r="AD84" s="279">
        <f t="shared" si="25"/>
        <v>0</v>
      </c>
    </row>
    <row r="85" spans="1:30">
      <c r="B85" s="266">
        <v>40986</v>
      </c>
      <c r="C85" s="267">
        <f>'data''12'!B81</f>
        <v>0</v>
      </c>
      <c r="D85" s="268">
        <f t="shared" si="15"/>
        <v>0</v>
      </c>
      <c r="E85" s="269">
        <f t="shared" si="16"/>
        <v>0</v>
      </c>
      <c r="F85" s="270">
        <f t="shared" si="17"/>
        <v>108.01042499999994</v>
      </c>
      <c r="G85" s="271">
        <f t="shared" si="18"/>
        <v>1700</v>
      </c>
      <c r="H85" s="268">
        <f t="shared" si="19"/>
        <v>1808.0104249999999</v>
      </c>
      <c r="I85" s="272">
        <f t="shared" si="20"/>
        <v>0</v>
      </c>
      <c r="J85" s="273">
        <f t="shared" si="21"/>
        <v>0</v>
      </c>
      <c r="K85" s="274">
        <f t="shared" si="22"/>
        <v>0</v>
      </c>
      <c r="L85" s="267">
        <f>'data''12'!C81</f>
        <v>1808.0104249999999</v>
      </c>
      <c r="M85" s="275">
        <f t="shared" si="23"/>
        <v>1101</v>
      </c>
      <c r="N85" s="276">
        <f>+'data''12'!D81</f>
        <v>1700</v>
      </c>
      <c r="O85" s="277">
        <f>+'data''12'!E81</f>
        <v>50</v>
      </c>
      <c r="P85" s="278">
        <f t="shared" si="24"/>
        <v>1750</v>
      </c>
      <c r="Q85" s="267">
        <f>IF('data''12'!G81&lt;Z85, 'data''12'!G81, 'data''12'!G81-Z85)</f>
        <v>1101</v>
      </c>
      <c r="R85" s="279"/>
      <c r="S85" s="279"/>
      <c r="T85" s="77" t="str">
        <f>+'data''12'!H81</f>
        <v>Y</v>
      </c>
      <c r="U85" s="187" t="str">
        <f>+'data''12'!I81</f>
        <v>N</v>
      </c>
      <c r="V85" s="77"/>
      <c r="W85" s="78" t="str">
        <f t="shared" si="26"/>
        <v/>
      </c>
      <c r="X85" s="79" t="str">
        <f t="shared" si="27"/>
        <v/>
      </c>
      <c r="Y85" s="77">
        <f t="shared" si="28"/>
        <v>1101</v>
      </c>
      <c r="Z85" s="5">
        <v>0</v>
      </c>
      <c r="AA85" s="5">
        <v>0</v>
      </c>
      <c r="AC85" s="35" t="str">
        <f t="shared" si="29"/>
        <v/>
      </c>
      <c r="AD85" s="279">
        <f t="shared" si="25"/>
        <v>0</v>
      </c>
    </row>
    <row r="86" spans="1:30">
      <c r="B86" s="266">
        <v>40987</v>
      </c>
      <c r="C86" s="267">
        <f>'data''12'!B82</f>
        <v>0</v>
      </c>
      <c r="D86" s="268">
        <f t="shared" si="15"/>
        <v>0</v>
      </c>
      <c r="E86" s="269">
        <f t="shared" si="16"/>
        <v>0</v>
      </c>
      <c r="F86" s="270">
        <f t="shared" si="17"/>
        <v>106.77278999999999</v>
      </c>
      <c r="G86" s="271">
        <f t="shared" si="18"/>
        <v>1700</v>
      </c>
      <c r="H86" s="268">
        <f t="shared" si="19"/>
        <v>1806.77279</v>
      </c>
      <c r="I86" s="272">
        <f t="shared" si="20"/>
        <v>0</v>
      </c>
      <c r="J86" s="273">
        <f t="shared" si="21"/>
        <v>0</v>
      </c>
      <c r="K86" s="274">
        <f t="shared" si="22"/>
        <v>0</v>
      </c>
      <c r="L86" s="267">
        <f>'data''12'!C82</f>
        <v>1806.77279</v>
      </c>
      <c r="M86" s="275">
        <f t="shared" si="23"/>
        <v>1476</v>
      </c>
      <c r="N86" s="276">
        <f>+'data''12'!D82</f>
        <v>1700</v>
      </c>
      <c r="O86" s="277">
        <f>+'data''12'!E82</f>
        <v>50</v>
      </c>
      <c r="P86" s="278">
        <f t="shared" si="24"/>
        <v>1750</v>
      </c>
      <c r="Q86" s="267">
        <f>IF('data''12'!G82&lt;Z86, 'data''12'!G82, 'data''12'!G82-Z86)</f>
        <v>1476</v>
      </c>
      <c r="R86" s="279"/>
      <c r="S86" s="279"/>
      <c r="T86" s="77" t="str">
        <f>+'data''12'!H82</f>
        <v>Y</v>
      </c>
      <c r="U86" s="187" t="str">
        <f>+'data''12'!I82</f>
        <v>N</v>
      </c>
      <c r="V86" s="77"/>
      <c r="W86" s="78" t="str">
        <f t="shared" si="26"/>
        <v/>
      </c>
      <c r="X86" s="79" t="str">
        <f t="shared" si="27"/>
        <v/>
      </c>
      <c r="Y86" s="77">
        <f t="shared" si="28"/>
        <v>1476</v>
      </c>
      <c r="Z86" s="5">
        <v>0</v>
      </c>
      <c r="AA86" s="5">
        <v>0</v>
      </c>
      <c r="AC86" s="35" t="str">
        <f t="shared" si="29"/>
        <v/>
      </c>
      <c r="AD86" s="279">
        <f t="shared" si="25"/>
        <v>0</v>
      </c>
    </row>
    <row r="87" spans="1:30" s="85" customFormat="1">
      <c r="A87" s="280"/>
      <c r="B87" s="266">
        <v>40988</v>
      </c>
      <c r="C87" s="267">
        <f>'data''12'!B83</f>
        <v>0</v>
      </c>
      <c r="D87" s="268">
        <f t="shared" si="15"/>
        <v>0</v>
      </c>
      <c r="E87" s="269">
        <f t="shared" si="16"/>
        <v>0</v>
      </c>
      <c r="F87" s="270">
        <f t="shared" si="17"/>
        <v>113.90186588369988</v>
      </c>
      <c r="G87" s="271">
        <f t="shared" si="18"/>
        <v>1700</v>
      </c>
      <c r="H87" s="268">
        <f t="shared" si="19"/>
        <v>1813.9018658836999</v>
      </c>
      <c r="I87" s="272">
        <f t="shared" si="20"/>
        <v>0</v>
      </c>
      <c r="J87" s="273">
        <f t="shared" si="21"/>
        <v>0</v>
      </c>
      <c r="K87" s="274">
        <f t="shared" si="22"/>
        <v>0</v>
      </c>
      <c r="L87" s="267">
        <f>'data''12'!C83</f>
        <v>1813.9018658836999</v>
      </c>
      <c r="M87" s="275">
        <f t="shared" si="23"/>
        <v>2198</v>
      </c>
      <c r="N87" s="276">
        <f>+'data''12'!D83</f>
        <v>1700</v>
      </c>
      <c r="O87" s="277">
        <f>+'data''12'!E83</f>
        <v>50</v>
      </c>
      <c r="P87" s="278">
        <f t="shared" si="24"/>
        <v>1750</v>
      </c>
      <c r="Q87" s="267">
        <f>IF('data''12'!G83&lt;Z87, 'data''12'!G83, 'data''12'!G83-Z87)</f>
        <v>2198</v>
      </c>
      <c r="R87" s="281"/>
      <c r="S87" s="281"/>
      <c r="T87" s="77" t="str">
        <f>+'data''12'!H83</f>
        <v>Y</v>
      </c>
      <c r="U87" s="187" t="str">
        <f>+'data''12'!I83</f>
        <v>N</v>
      </c>
      <c r="V87" s="82"/>
      <c r="W87" s="83" t="str">
        <f t="shared" si="26"/>
        <v/>
      </c>
      <c r="X87" s="84" t="str">
        <f t="shared" si="27"/>
        <v/>
      </c>
      <c r="Y87" s="77">
        <f t="shared" si="28"/>
        <v>2198</v>
      </c>
      <c r="Z87" s="85">
        <v>0</v>
      </c>
      <c r="AA87" s="85">
        <v>0</v>
      </c>
      <c r="AC87" s="35" t="str">
        <f t="shared" si="29"/>
        <v/>
      </c>
      <c r="AD87" s="279">
        <f t="shared" si="25"/>
        <v>0</v>
      </c>
    </row>
    <row r="88" spans="1:30" s="85" customFormat="1">
      <c r="A88" s="280"/>
      <c r="B88" s="266">
        <v>40989</v>
      </c>
      <c r="C88" s="267">
        <f>'data''12'!B84</f>
        <v>0</v>
      </c>
      <c r="D88" s="268">
        <f t="shared" si="15"/>
        <v>0</v>
      </c>
      <c r="E88" s="269">
        <f t="shared" si="16"/>
        <v>0</v>
      </c>
      <c r="F88" s="270">
        <f t="shared" si="17"/>
        <v>102.04392357239112</v>
      </c>
      <c r="G88" s="271">
        <f t="shared" si="18"/>
        <v>1700</v>
      </c>
      <c r="H88" s="268">
        <f t="shared" si="19"/>
        <v>1802.0439235723911</v>
      </c>
      <c r="I88" s="272">
        <f t="shared" si="20"/>
        <v>0</v>
      </c>
      <c r="J88" s="273">
        <f t="shared" si="21"/>
        <v>0</v>
      </c>
      <c r="K88" s="274">
        <f t="shared" si="22"/>
        <v>0</v>
      </c>
      <c r="L88" s="267">
        <f>'data''12'!C84</f>
        <v>1802.0439235723911</v>
      </c>
      <c r="M88" s="275">
        <f t="shared" si="23"/>
        <v>2202</v>
      </c>
      <c r="N88" s="276">
        <f>+'data''12'!D84</f>
        <v>1700</v>
      </c>
      <c r="O88" s="277">
        <f>+'data''12'!E84</f>
        <v>50</v>
      </c>
      <c r="P88" s="278">
        <f t="shared" si="24"/>
        <v>1750</v>
      </c>
      <c r="Q88" s="267">
        <f>IF('data''12'!G84&lt;Z88, 'data''12'!G84, 'data''12'!G84-Z88)</f>
        <v>2202</v>
      </c>
      <c r="R88" s="281"/>
      <c r="S88" s="281"/>
      <c r="T88" s="77" t="str">
        <f>+'data''12'!H84</f>
        <v>Y</v>
      </c>
      <c r="U88" s="187" t="str">
        <f>+'data''12'!I84</f>
        <v>N</v>
      </c>
      <c r="V88" s="82"/>
      <c r="W88" s="83" t="str">
        <f t="shared" si="26"/>
        <v/>
      </c>
      <c r="X88" s="84" t="str">
        <f t="shared" si="27"/>
        <v/>
      </c>
      <c r="Y88" s="77">
        <f t="shared" si="28"/>
        <v>2202</v>
      </c>
      <c r="Z88" s="85">
        <v>0</v>
      </c>
      <c r="AA88" s="85">
        <v>0</v>
      </c>
      <c r="AC88" s="35" t="str">
        <f t="shared" si="29"/>
        <v/>
      </c>
      <c r="AD88" s="279">
        <f t="shared" si="25"/>
        <v>0</v>
      </c>
    </row>
    <row r="89" spans="1:30" s="85" customFormat="1">
      <c r="A89" s="280"/>
      <c r="B89" s="266">
        <v>40990</v>
      </c>
      <c r="C89" s="267">
        <f>'data''12'!B85</f>
        <v>0</v>
      </c>
      <c r="D89" s="268">
        <f t="shared" si="15"/>
        <v>0</v>
      </c>
      <c r="E89" s="269">
        <f t="shared" si="16"/>
        <v>0</v>
      </c>
      <c r="F89" s="270">
        <f t="shared" si="17"/>
        <v>105.00854244905804</v>
      </c>
      <c r="G89" s="271">
        <f t="shared" si="18"/>
        <v>1700</v>
      </c>
      <c r="H89" s="268">
        <f t="shared" si="19"/>
        <v>1805.008542449058</v>
      </c>
      <c r="I89" s="272">
        <f t="shared" si="20"/>
        <v>0</v>
      </c>
      <c r="J89" s="273">
        <f t="shared" si="21"/>
        <v>0</v>
      </c>
      <c r="K89" s="274">
        <f t="shared" si="22"/>
        <v>0</v>
      </c>
      <c r="L89" s="267">
        <f>'data''12'!C85</f>
        <v>1805.008542449058</v>
      </c>
      <c r="M89" s="275">
        <f t="shared" si="23"/>
        <v>1658</v>
      </c>
      <c r="N89" s="276">
        <f>+'data''12'!D85</f>
        <v>1700</v>
      </c>
      <c r="O89" s="277">
        <f>+'data''12'!E85</f>
        <v>50</v>
      </c>
      <c r="P89" s="278">
        <f t="shared" si="24"/>
        <v>1750</v>
      </c>
      <c r="Q89" s="267">
        <f>IF('data''12'!G85&lt;Z89, 'data''12'!G85, 'data''12'!G85-Z89)</f>
        <v>1658</v>
      </c>
      <c r="R89" s="281"/>
      <c r="S89" s="281"/>
      <c r="T89" s="77" t="str">
        <f>+'data''12'!H85</f>
        <v>Y</v>
      </c>
      <c r="U89" s="187" t="str">
        <f>+'data''12'!I85</f>
        <v>N</v>
      </c>
      <c r="V89" s="82"/>
      <c r="W89" s="83" t="str">
        <f t="shared" si="26"/>
        <v/>
      </c>
      <c r="X89" s="84" t="str">
        <f t="shared" si="27"/>
        <v/>
      </c>
      <c r="Y89" s="77">
        <f t="shared" si="28"/>
        <v>1658</v>
      </c>
      <c r="Z89" s="85">
        <v>0</v>
      </c>
      <c r="AA89" s="85">
        <v>0</v>
      </c>
      <c r="AC89" s="35" t="str">
        <f t="shared" si="29"/>
        <v/>
      </c>
      <c r="AD89" s="279">
        <f t="shared" si="25"/>
        <v>0</v>
      </c>
    </row>
    <row r="90" spans="1:30">
      <c r="B90" s="266">
        <v>40991</v>
      </c>
      <c r="C90" s="267">
        <f>'data''12'!B86</f>
        <v>0</v>
      </c>
      <c r="D90" s="268">
        <f t="shared" si="15"/>
        <v>0</v>
      </c>
      <c r="E90" s="269">
        <f t="shared" si="16"/>
        <v>0</v>
      </c>
      <c r="F90" s="270">
        <f t="shared" si="17"/>
        <v>112</v>
      </c>
      <c r="G90" s="271">
        <f t="shared" si="18"/>
        <v>1700</v>
      </c>
      <c r="H90" s="268">
        <f t="shared" si="19"/>
        <v>1812</v>
      </c>
      <c r="I90" s="272">
        <f t="shared" si="20"/>
        <v>0</v>
      </c>
      <c r="J90" s="273">
        <f t="shared" si="21"/>
        <v>0</v>
      </c>
      <c r="K90" s="274">
        <f t="shared" si="22"/>
        <v>0</v>
      </c>
      <c r="L90" s="267">
        <f>'data''12'!C86</f>
        <v>1812</v>
      </c>
      <c r="M90" s="275">
        <f t="shared" si="23"/>
        <v>1195</v>
      </c>
      <c r="N90" s="276">
        <f>+'data''12'!D86</f>
        <v>1700</v>
      </c>
      <c r="O90" s="277">
        <f>+'data''12'!E86</f>
        <v>50</v>
      </c>
      <c r="P90" s="278">
        <f t="shared" si="24"/>
        <v>1750</v>
      </c>
      <c r="Q90" s="267">
        <f>IF('data''12'!G86&lt;Z90, 'data''12'!G86, 'data''12'!G86-Z90)</f>
        <v>1195</v>
      </c>
      <c r="R90" s="279"/>
      <c r="S90" s="279"/>
      <c r="T90" s="77" t="str">
        <f>+'data''12'!H86</f>
        <v>Y</v>
      </c>
      <c r="U90" s="187" t="str">
        <f>+'data''12'!I86</f>
        <v>N</v>
      </c>
      <c r="V90" s="77"/>
      <c r="W90" s="78" t="str">
        <f t="shared" si="26"/>
        <v/>
      </c>
      <c r="X90" s="79" t="str">
        <f t="shared" si="27"/>
        <v/>
      </c>
      <c r="Y90" s="77">
        <f t="shared" si="28"/>
        <v>1195</v>
      </c>
      <c r="Z90" s="5">
        <v>0</v>
      </c>
      <c r="AA90" s="5">
        <v>0</v>
      </c>
      <c r="AC90" s="35" t="str">
        <f t="shared" si="29"/>
        <v/>
      </c>
      <c r="AD90" s="279">
        <f t="shared" si="25"/>
        <v>0</v>
      </c>
    </row>
    <row r="91" spans="1:30">
      <c r="B91" s="266">
        <v>40992</v>
      </c>
      <c r="C91" s="267">
        <f>'data''12'!B87</f>
        <v>0</v>
      </c>
      <c r="D91" s="268">
        <f t="shared" si="15"/>
        <v>0</v>
      </c>
      <c r="E91" s="269">
        <f t="shared" si="16"/>
        <v>0</v>
      </c>
      <c r="F91" s="270">
        <f t="shared" si="17"/>
        <v>111</v>
      </c>
      <c r="G91" s="271">
        <f t="shared" si="18"/>
        <v>1700</v>
      </c>
      <c r="H91" s="268">
        <f t="shared" si="19"/>
        <v>1811</v>
      </c>
      <c r="I91" s="272">
        <f t="shared" si="20"/>
        <v>0</v>
      </c>
      <c r="J91" s="273">
        <f t="shared" si="21"/>
        <v>0</v>
      </c>
      <c r="K91" s="274">
        <f t="shared" si="22"/>
        <v>0</v>
      </c>
      <c r="L91" s="267">
        <f>'data''12'!C87</f>
        <v>1811</v>
      </c>
      <c r="M91" s="275">
        <f t="shared" si="23"/>
        <v>1101</v>
      </c>
      <c r="N91" s="276">
        <f>+'data''12'!D87</f>
        <v>1700</v>
      </c>
      <c r="O91" s="277">
        <f>+'data''12'!E87</f>
        <v>50</v>
      </c>
      <c r="P91" s="278">
        <f t="shared" si="24"/>
        <v>1750</v>
      </c>
      <c r="Q91" s="267">
        <f>IF('data''12'!G87&lt;Z91, 'data''12'!G87, 'data''12'!G87-Z91)</f>
        <v>1101</v>
      </c>
      <c r="R91" s="279"/>
      <c r="S91" s="279"/>
      <c r="T91" s="77" t="str">
        <f>+'data''12'!H87</f>
        <v>Y</v>
      </c>
      <c r="U91" s="187" t="str">
        <f>+'data''12'!I87</f>
        <v>N</v>
      </c>
      <c r="V91" s="77"/>
      <c r="W91" s="78" t="str">
        <f t="shared" si="26"/>
        <v/>
      </c>
      <c r="X91" s="79" t="str">
        <f t="shared" si="27"/>
        <v/>
      </c>
      <c r="Y91" s="77">
        <f t="shared" si="28"/>
        <v>1101</v>
      </c>
      <c r="Z91" s="5">
        <v>0</v>
      </c>
      <c r="AA91" s="5">
        <v>0</v>
      </c>
      <c r="AC91" s="35" t="str">
        <f t="shared" si="29"/>
        <v/>
      </c>
      <c r="AD91" s="279">
        <f t="shared" si="25"/>
        <v>0</v>
      </c>
    </row>
    <row r="92" spans="1:30">
      <c r="B92" s="266">
        <v>40993</v>
      </c>
      <c r="C92" s="267">
        <f>'data''12'!B88</f>
        <v>0</v>
      </c>
      <c r="D92" s="268">
        <f t="shared" si="15"/>
        <v>0</v>
      </c>
      <c r="E92" s="269">
        <f t="shared" si="16"/>
        <v>0</v>
      </c>
      <c r="F92" s="270">
        <f t="shared" si="17"/>
        <v>116</v>
      </c>
      <c r="G92" s="271">
        <f t="shared" si="18"/>
        <v>1700</v>
      </c>
      <c r="H92" s="268">
        <f t="shared" si="19"/>
        <v>1816</v>
      </c>
      <c r="I92" s="272">
        <f t="shared" si="20"/>
        <v>0</v>
      </c>
      <c r="J92" s="273">
        <f t="shared" si="21"/>
        <v>0</v>
      </c>
      <c r="K92" s="274">
        <f t="shared" si="22"/>
        <v>0</v>
      </c>
      <c r="L92" s="267">
        <f>'data''12'!C88</f>
        <v>1816</v>
      </c>
      <c r="M92" s="275">
        <f t="shared" si="23"/>
        <v>375</v>
      </c>
      <c r="N92" s="276">
        <f>+'data''12'!D88</f>
        <v>1700</v>
      </c>
      <c r="O92" s="277">
        <f>+'data''12'!E88</f>
        <v>50</v>
      </c>
      <c r="P92" s="278">
        <f t="shared" si="24"/>
        <v>1750</v>
      </c>
      <c r="Q92" s="267">
        <f>IF('data''12'!G88&lt;Z92, 'data''12'!G88, 'data''12'!G88-Z92)</f>
        <v>375</v>
      </c>
      <c r="R92" s="279"/>
      <c r="S92" s="279"/>
      <c r="T92" s="77" t="str">
        <f>+'data''12'!H88</f>
        <v>Y</v>
      </c>
      <c r="U92" s="187" t="str">
        <f>+'data''12'!I88</f>
        <v>N</v>
      </c>
      <c r="V92" s="77"/>
      <c r="W92" s="78" t="str">
        <f t="shared" si="26"/>
        <v/>
      </c>
      <c r="X92" s="79" t="str">
        <f t="shared" si="27"/>
        <v/>
      </c>
      <c r="Y92" s="77">
        <f t="shared" si="28"/>
        <v>375</v>
      </c>
      <c r="Z92" s="5">
        <v>0</v>
      </c>
      <c r="AA92" s="5">
        <v>0</v>
      </c>
      <c r="AC92" s="35" t="str">
        <f t="shared" si="29"/>
        <v/>
      </c>
      <c r="AD92" s="279">
        <f t="shared" si="25"/>
        <v>0</v>
      </c>
    </row>
    <row r="93" spans="1:30">
      <c r="B93" s="266">
        <v>40994</v>
      </c>
      <c r="C93" s="267">
        <f>'data''12'!B89</f>
        <v>0</v>
      </c>
      <c r="D93" s="268">
        <f t="shared" si="15"/>
        <v>0</v>
      </c>
      <c r="E93" s="269">
        <f t="shared" si="16"/>
        <v>0</v>
      </c>
      <c r="F93" s="270">
        <f t="shared" si="17"/>
        <v>110.90000000000009</v>
      </c>
      <c r="G93" s="271">
        <f t="shared" si="18"/>
        <v>1700</v>
      </c>
      <c r="H93" s="268">
        <f t="shared" si="19"/>
        <v>1810.9</v>
      </c>
      <c r="I93" s="272">
        <f t="shared" si="20"/>
        <v>0</v>
      </c>
      <c r="J93" s="273">
        <f t="shared" si="21"/>
        <v>0</v>
      </c>
      <c r="K93" s="274">
        <f t="shared" si="22"/>
        <v>0</v>
      </c>
      <c r="L93" s="267">
        <f>'data''12'!C89</f>
        <v>1810.9</v>
      </c>
      <c r="M93" s="275">
        <f t="shared" si="23"/>
        <v>375</v>
      </c>
      <c r="N93" s="276">
        <f>+'data''12'!D89</f>
        <v>1700</v>
      </c>
      <c r="O93" s="277">
        <f>+'data''12'!E89</f>
        <v>50</v>
      </c>
      <c r="P93" s="278">
        <f t="shared" si="24"/>
        <v>1750</v>
      </c>
      <c r="Q93" s="267">
        <f>IF('data''12'!G89&lt;Z93, 'data''12'!G89, 'data''12'!G89-Z93)</f>
        <v>375</v>
      </c>
      <c r="R93" s="279"/>
      <c r="S93" s="279"/>
      <c r="T93" s="77" t="str">
        <f>+'data''12'!H89</f>
        <v>Y</v>
      </c>
      <c r="U93" s="187" t="str">
        <f>+'data''12'!I89</f>
        <v>N</v>
      </c>
      <c r="V93" s="77"/>
      <c r="W93" s="78" t="str">
        <f t="shared" si="26"/>
        <v/>
      </c>
      <c r="X93" s="79" t="str">
        <f t="shared" si="27"/>
        <v/>
      </c>
      <c r="Y93" s="77">
        <f t="shared" si="28"/>
        <v>375</v>
      </c>
      <c r="Z93" s="5">
        <v>0</v>
      </c>
      <c r="AA93" s="5">
        <v>0</v>
      </c>
      <c r="AC93" s="35" t="str">
        <f t="shared" si="29"/>
        <v/>
      </c>
      <c r="AD93" s="279">
        <f t="shared" si="25"/>
        <v>0</v>
      </c>
    </row>
    <row r="94" spans="1:30">
      <c r="B94" s="266">
        <v>40995</v>
      </c>
      <c r="C94" s="267">
        <f>'data''12'!B90</f>
        <v>0</v>
      </c>
      <c r="D94" s="268">
        <f t="shared" si="15"/>
        <v>0</v>
      </c>
      <c r="E94" s="269">
        <f t="shared" si="16"/>
        <v>0</v>
      </c>
      <c r="F94" s="270">
        <f t="shared" si="17"/>
        <v>115</v>
      </c>
      <c r="G94" s="271">
        <f t="shared" si="18"/>
        <v>1700</v>
      </c>
      <c r="H94" s="268">
        <f t="shared" si="19"/>
        <v>1815</v>
      </c>
      <c r="I94" s="272">
        <f t="shared" si="20"/>
        <v>0</v>
      </c>
      <c r="J94" s="273">
        <f t="shared" si="21"/>
        <v>0</v>
      </c>
      <c r="K94" s="274">
        <f t="shared" si="22"/>
        <v>0</v>
      </c>
      <c r="L94" s="267">
        <f>'data''12'!C90</f>
        <v>1815</v>
      </c>
      <c r="M94" s="275">
        <f t="shared" si="23"/>
        <v>1097</v>
      </c>
      <c r="N94" s="276">
        <f>+'data''12'!D90</f>
        <v>1700</v>
      </c>
      <c r="O94" s="277">
        <f>+'data''12'!E90</f>
        <v>50</v>
      </c>
      <c r="P94" s="278">
        <f t="shared" si="24"/>
        <v>1750</v>
      </c>
      <c r="Q94" s="267">
        <f>IF('data''12'!G90&lt;Z94, 'data''12'!G90, 'data''12'!G90-Z94)</f>
        <v>1097</v>
      </c>
      <c r="R94" s="279"/>
      <c r="S94" s="279"/>
      <c r="T94" s="77" t="str">
        <f>+'data''12'!H90</f>
        <v>Y</v>
      </c>
      <c r="U94" s="187" t="str">
        <f>+'data''12'!I90</f>
        <v>N</v>
      </c>
      <c r="V94" s="77"/>
      <c r="W94" s="78" t="str">
        <f t="shared" si="26"/>
        <v/>
      </c>
      <c r="X94" s="79" t="str">
        <f t="shared" si="27"/>
        <v/>
      </c>
      <c r="Y94" s="77">
        <f t="shared" si="28"/>
        <v>1097</v>
      </c>
      <c r="Z94" s="5">
        <v>0</v>
      </c>
      <c r="AA94" s="5">
        <v>0</v>
      </c>
      <c r="AC94" s="35" t="str">
        <f t="shared" si="29"/>
        <v/>
      </c>
      <c r="AD94" s="279">
        <f t="shared" si="25"/>
        <v>0</v>
      </c>
    </row>
    <row r="95" spans="1:30" s="85" customFormat="1">
      <c r="A95" s="280"/>
      <c r="B95" s="266">
        <v>40996</v>
      </c>
      <c r="C95" s="267">
        <f>'data''12'!B91</f>
        <v>0</v>
      </c>
      <c r="D95" s="268">
        <f t="shared" si="15"/>
        <v>0</v>
      </c>
      <c r="E95" s="269">
        <f t="shared" si="16"/>
        <v>0</v>
      </c>
      <c r="F95" s="270">
        <f t="shared" si="17"/>
        <v>0</v>
      </c>
      <c r="G95" s="271">
        <f t="shared" si="18"/>
        <v>1700</v>
      </c>
      <c r="H95" s="268">
        <f t="shared" si="19"/>
        <v>1700</v>
      </c>
      <c r="I95" s="272">
        <f t="shared" si="20"/>
        <v>116.54600000000005</v>
      </c>
      <c r="J95" s="273">
        <f t="shared" si="21"/>
        <v>0</v>
      </c>
      <c r="K95" s="274">
        <f t="shared" si="22"/>
        <v>0</v>
      </c>
      <c r="L95" s="267">
        <f>'data''12'!C91</f>
        <v>1816.546</v>
      </c>
      <c r="M95" s="275">
        <f t="shared" si="23"/>
        <v>2202</v>
      </c>
      <c r="N95" s="276">
        <f>+'data''12'!D91</f>
        <v>1700</v>
      </c>
      <c r="O95" s="277">
        <f>+'data''12'!E91</f>
        <v>50</v>
      </c>
      <c r="P95" s="278">
        <f t="shared" si="24"/>
        <v>1750</v>
      </c>
      <c r="Q95" s="267">
        <f>IF('data''12'!G91&lt;Z95, 'data''12'!G91, 'data''12'!G91-Z95)</f>
        <v>2202</v>
      </c>
      <c r="R95" s="281"/>
      <c r="S95" s="281"/>
      <c r="T95" s="77" t="str">
        <f>+'data''12'!H91</f>
        <v>Y</v>
      </c>
      <c r="U95" s="187" t="str">
        <f>+'data''12'!I91</f>
        <v>Y</v>
      </c>
      <c r="V95" s="82"/>
      <c r="W95" s="83" t="str">
        <f t="shared" si="26"/>
        <v/>
      </c>
      <c r="X95" s="84" t="str">
        <f t="shared" si="27"/>
        <v/>
      </c>
      <c r="Y95" s="77">
        <f t="shared" si="28"/>
        <v>2202</v>
      </c>
      <c r="Z95" s="85">
        <v>0</v>
      </c>
      <c r="AA95" s="85">
        <v>0</v>
      </c>
      <c r="AC95" s="35" t="str">
        <f t="shared" si="29"/>
        <v/>
      </c>
      <c r="AD95" s="279">
        <f t="shared" si="25"/>
        <v>0</v>
      </c>
    </row>
    <row r="96" spans="1:30">
      <c r="B96" s="266">
        <v>40997</v>
      </c>
      <c r="C96" s="267">
        <f>'data''12'!B92</f>
        <v>0</v>
      </c>
      <c r="D96" s="268">
        <f t="shared" si="15"/>
        <v>0</v>
      </c>
      <c r="E96" s="269">
        <f t="shared" si="16"/>
        <v>0</v>
      </c>
      <c r="F96" s="270">
        <f t="shared" si="17"/>
        <v>0</v>
      </c>
      <c r="G96" s="271">
        <f t="shared" si="18"/>
        <v>1700</v>
      </c>
      <c r="H96" s="268">
        <f t="shared" si="19"/>
        <v>1700</v>
      </c>
      <c r="I96" s="272">
        <f t="shared" si="20"/>
        <v>108.63900000000012</v>
      </c>
      <c r="J96" s="273">
        <f t="shared" si="21"/>
        <v>0</v>
      </c>
      <c r="K96" s="274">
        <f t="shared" si="22"/>
        <v>0</v>
      </c>
      <c r="L96" s="267">
        <f>'data''12'!C92</f>
        <v>1808.6390000000001</v>
      </c>
      <c r="M96" s="275">
        <f t="shared" si="23"/>
        <v>3331</v>
      </c>
      <c r="N96" s="276">
        <f>+'data''12'!D92</f>
        <v>1700</v>
      </c>
      <c r="O96" s="277">
        <f>+'data''12'!E92</f>
        <v>50</v>
      </c>
      <c r="P96" s="278">
        <f t="shared" si="24"/>
        <v>1750</v>
      </c>
      <c r="Q96" s="267">
        <f>IF('data''12'!G92&lt;Z96, 'data''12'!G92, 'data''12'!G92-Z96)</f>
        <v>3331</v>
      </c>
      <c r="R96" s="279"/>
      <c r="S96" s="279"/>
      <c r="T96" s="77" t="str">
        <f>+'data''12'!H92</f>
        <v>Y</v>
      </c>
      <c r="U96" s="187" t="str">
        <f>+'data''12'!I92</f>
        <v>Y</v>
      </c>
      <c r="V96" s="77"/>
      <c r="W96" s="78" t="str">
        <f t="shared" si="26"/>
        <v/>
      </c>
      <c r="X96" s="79" t="str">
        <f t="shared" si="27"/>
        <v/>
      </c>
      <c r="Y96" s="77">
        <f t="shared" si="28"/>
        <v>3331</v>
      </c>
      <c r="Z96" s="5">
        <v>0</v>
      </c>
      <c r="AA96" s="5">
        <v>0</v>
      </c>
      <c r="AC96" s="35" t="str">
        <f t="shared" si="29"/>
        <v/>
      </c>
      <c r="AD96" s="279">
        <f t="shared" si="25"/>
        <v>0</v>
      </c>
    </row>
    <row r="97" spans="1:30">
      <c r="B97" s="266">
        <v>40998</v>
      </c>
      <c r="C97" s="267">
        <f>'data''12'!B93</f>
        <v>0</v>
      </c>
      <c r="D97" s="268">
        <f t="shared" si="15"/>
        <v>0</v>
      </c>
      <c r="E97" s="269">
        <f t="shared" si="16"/>
        <v>0</v>
      </c>
      <c r="F97" s="270">
        <f t="shared" si="17"/>
        <v>0</v>
      </c>
      <c r="G97" s="271">
        <f t="shared" si="18"/>
        <v>1700</v>
      </c>
      <c r="H97" s="268">
        <f t="shared" si="19"/>
        <v>1700</v>
      </c>
      <c r="I97" s="272">
        <f t="shared" si="20"/>
        <v>114</v>
      </c>
      <c r="J97" s="273">
        <f t="shared" si="21"/>
        <v>0</v>
      </c>
      <c r="K97" s="274">
        <f t="shared" si="22"/>
        <v>0</v>
      </c>
      <c r="L97" s="267">
        <f>'data''12'!C93</f>
        <v>1814</v>
      </c>
      <c r="M97" s="275">
        <f t="shared" si="23"/>
        <v>5260</v>
      </c>
      <c r="N97" s="276">
        <f>+'data''12'!D93</f>
        <v>1700</v>
      </c>
      <c r="O97" s="277">
        <f>+'data''12'!E93</f>
        <v>50</v>
      </c>
      <c r="P97" s="278">
        <f t="shared" si="24"/>
        <v>1750</v>
      </c>
      <c r="Q97" s="267">
        <f>IF('data''12'!G93&lt;Z97, 'data''12'!G93, 'data''12'!G93-Z97)</f>
        <v>5260</v>
      </c>
      <c r="R97" s="279"/>
      <c r="S97" s="279"/>
      <c r="T97" s="77" t="str">
        <f>+'data''12'!H93</f>
        <v>Y</v>
      </c>
      <c r="U97" s="187" t="str">
        <f>+'data''12'!I93</f>
        <v>Y</v>
      </c>
      <c r="V97" s="77"/>
      <c r="W97" s="78" t="str">
        <f t="shared" si="26"/>
        <v/>
      </c>
      <c r="X97" s="79" t="str">
        <f t="shared" si="27"/>
        <v/>
      </c>
      <c r="Y97" s="77">
        <f t="shared" si="28"/>
        <v>5260</v>
      </c>
      <c r="Z97" s="5">
        <v>0</v>
      </c>
      <c r="AA97" s="5">
        <v>0</v>
      </c>
      <c r="AC97" s="35" t="str">
        <f t="shared" si="29"/>
        <v/>
      </c>
      <c r="AD97" s="279">
        <f t="shared" si="25"/>
        <v>0</v>
      </c>
    </row>
    <row r="98" spans="1:30">
      <c r="B98" s="266">
        <v>40999</v>
      </c>
      <c r="C98" s="267">
        <f>'data''12'!B94</f>
        <v>0</v>
      </c>
      <c r="D98" s="268">
        <f t="shared" si="15"/>
        <v>0</v>
      </c>
      <c r="E98" s="269">
        <f t="shared" si="16"/>
        <v>0</v>
      </c>
      <c r="F98" s="270">
        <f t="shared" si="17"/>
        <v>0</v>
      </c>
      <c r="G98" s="271">
        <f t="shared" si="18"/>
        <v>1700</v>
      </c>
      <c r="H98" s="268">
        <f t="shared" si="19"/>
        <v>1700</v>
      </c>
      <c r="I98" s="272">
        <f t="shared" si="20"/>
        <v>113.77999999999997</v>
      </c>
      <c r="J98" s="273">
        <f t="shared" si="21"/>
        <v>0</v>
      </c>
      <c r="K98" s="274">
        <f t="shared" si="22"/>
        <v>0</v>
      </c>
      <c r="L98" s="267">
        <f>'data''12'!C94</f>
        <v>1813.78</v>
      </c>
      <c r="M98" s="275">
        <f t="shared" si="23"/>
        <v>5110</v>
      </c>
      <c r="N98" s="276">
        <f>+'data''12'!D94</f>
        <v>1700</v>
      </c>
      <c r="O98" s="277">
        <f>+'data''12'!E94</f>
        <v>50</v>
      </c>
      <c r="P98" s="278">
        <f t="shared" si="24"/>
        <v>1750</v>
      </c>
      <c r="Q98" s="267">
        <f>IF('data''12'!G94&lt;Z98, 'data''12'!G94, 'data''12'!G94-Z98)</f>
        <v>5110</v>
      </c>
      <c r="R98" s="279"/>
      <c r="S98" s="279"/>
      <c r="T98" s="77" t="str">
        <f>+'data''12'!H94</f>
        <v>Y</v>
      </c>
      <c r="U98" s="187" t="str">
        <f>+'data''12'!I94</f>
        <v>Y</v>
      </c>
      <c r="V98" s="77"/>
      <c r="W98" s="78" t="str">
        <f t="shared" si="26"/>
        <v/>
      </c>
      <c r="X98" s="79" t="str">
        <f t="shared" si="27"/>
        <v/>
      </c>
      <c r="Y98" s="77">
        <f t="shared" si="28"/>
        <v>5110</v>
      </c>
      <c r="Z98" s="5">
        <v>0</v>
      </c>
      <c r="AA98" s="5">
        <v>0</v>
      </c>
      <c r="AC98" s="35" t="str">
        <f t="shared" si="29"/>
        <v/>
      </c>
      <c r="AD98" s="279">
        <f t="shared" si="25"/>
        <v>0</v>
      </c>
    </row>
    <row r="99" spans="1:30">
      <c r="B99" s="266">
        <v>41000</v>
      </c>
      <c r="C99" s="267">
        <f>'data''12'!B95</f>
        <v>0</v>
      </c>
      <c r="D99" s="268">
        <f t="shared" si="15"/>
        <v>0</v>
      </c>
      <c r="E99" s="269">
        <f t="shared" si="16"/>
        <v>0</v>
      </c>
      <c r="F99" s="270">
        <f t="shared" si="17"/>
        <v>0</v>
      </c>
      <c r="G99" s="271">
        <f t="shared" si="18"/>
        <v>1000</v>
      </c>
      <c r="H99" s="268">
        <f t="shared" si="19"/>
        <v>1000</v>
      </c>
      <c r="I99" s="272">
        <f t="shared" si="20"/>
        <v>812.471</v>
      </c>
      <c r="J99" s="273">
        <f t="shared" si="21"/>
        <v>0</v>
      </c>
      <c r="K99" s="274">
        <f t="shared" si="22"/>
        <v>0</v>
      </c>
      <c r="L99" s="267">
        <f>'data''12'!C95</f>
        <v>1812.471</v>
      </c>
      <c r="M99" s="275">
        <f t="shared" si="23"/>
        <v>1101</v>
      </c>
      <c r="N99" s="276">
        <f>+'data''12'!D95</f>
        <v>1000</v>
      </c>
      <c r="O99" s="277">
        <f>+'data''12'!E95</f>
        <v>50</v>
      </c>
      <c r="P99" s="278">
        <f t="shared" si="24"/>
        <v>1050</v>
      </c>
      <c r="Q99" s="267">
        <f>IF('data''12'!G95&lt;Z99, 'data''12'!G95, 'data''12'!G95-Z99)</f>
        <v>1101</v>
      </c>
      <c r="R99" s="279"/>
      <c r="S99" s="279"/>
      <c r="T99" s="77" t="str">
        <f>+'data''12'!H95</f>
        <v>Y</v>
      </c>
      <c r="U99" s="187" t="str">
        <f>+'data''12'!I95</f>
        <v>Y</v>
      </c>
      <c r="V99" s="77"/>
      <c r="W99" s="78" t="str">
        <f t="shared" si="26"/>
        <v/>
      </c>
      <c r="X99" s="79" t="str">
        <f t="shared" si="27"/>
        <v/>
      </c>
      <c r="Y99" s="77">
        <f t="shared" si="28"/>
        <v>1101</v>
      </c>
      <c r="Z99" s="5">
        <v>0</v>
      </c>
      <c r="AA99" s="5">
        <v>0</v>
      </c>
      <c r="AC99" s="35" t="str">
        <f t="shared" si="29"/>
        <v/>
      </c>
      <c r="AD99" s="279">
        <f t="shared" si="25"/>
        <v>0</v>
      </c>
    </row>
    <row r="100" spans="1:30">
      <c r="B100" s="266">
        <v>41001</v>
      </c>
      <c r="C100" s="267">
        <f>'data''12'!B96</f>
        <v>0</v>
      </c>
      <c r="D100" s="268">
        <f t="shared" si="15"/>
        <v>0</v>
      </c>
      <c r="E100" s="269">
        <f t="shared" si="16"/>
        <v>0</v>
      </c>
      <c r="F100" s="270">
        <f t="shared" si="17"/>
        <v>0</v>
      </c>
      <c r="G100" s="271">
        <f t="shared" si="18"/>
        <v>1000</v>
      </c>
      <c r="H100" s="268">
        <f t="shared" si="19"/>
        <v>1000</v>
      </c>
      <c r="I100" s="272">
        <f t="shared" si="20"/>
        <v>812.471</v>
      </c>
      <c r="J100" s="273">
        <f t="shared" si="21"/>
        <v>0</v>
      </c>
      <c r="K100" s="274">
        <f t="shared" si="22"/>
        <v>0</v>
      </c>
      <c r="L100" s="267">
        <f>'data''12'!C96</f>
        <v>1812.471</v>
      </c>
      <c r="M100" s="275">
        <f t="shared" si="23"/>
        <v>1101</v>
      </c>
      <c r="N100" s="276">
        <f>+'data''12'!D96</f>
        <v>1000</v>
      </c>
      <c r="O100" s="277">
        <f>+'data''12'!E96</f>
        <v>50</v>
      </c>
      <c r="P100" s="278">
        <f t="shared" si="24"/>
        <v>1050</v>
      </c>
      <c r="Q100" s="267">
        <f>IF('data''12'!G96&lt;Z100, 'data''12'!G96, 'data''12'!G96-Z100)</f>
        <v>1101</v>
      </c>
      <c r="R100" s="279"/>
      <c r="S100" s="279"/>
      <c r="T100" s="77" t="str">
        <f>+'data''12'!H96</f>
        <v>Y</v>
      </c>
      <c r="U100" s="187" t="str">
        <f>+'data''12'!I96</f>
        <v>Y</v>
      </c>
      <c r="V100" s="77"/>
      <c r="W100" s="78" t="str">
        <f t="shared" si="26"/>
        <v/>
      </c>
      <c r="X100" s="79" t="str">
        <f t="shared" si="27"/>
        <v/>
      </c>
      <c r="Y100" s="77">
        <f t="shared" si="28"/>
        <v>1101</v>
      </c>
      <c r="Z100" s="5">
        <v>0</v>
      </c>
      <c r="AA100" s="5">
        <v>0</v>
      </c>
      <c r="AC100" s="35" t="str">
        <f t="shared" si="29"/>
        <v/>
      </c>
      <c r="AD100" s="279">
        <f t="shared" si="25"/>
        <v>0</v>
      </c>
    </row>
    <row r="101" spans="1:30">
      <c r="B101" s="266">
        <v>41002</v>
      </c>
      <c r="C101" s="267">
        <f>'data''12'!B97</f>
        <v>0</v>
      </c>
      <c r="D101" s="268">
        <f t="shared" si="15"/>
        <v>0</v>
      </c>
      <c r="E101" s="269">
        <f t="shared" si="16"/>
        <v>0</v>
      </c>
      <c r="F101" s="270">
        <f t="shared" si="17"/>
        <v>0</v>
      </c>
      <c r="G101" s="271">
        <f t="shared" si="18"/>
        <v>1000</v>
      </c>
      <c r="H101" s="268">
        <f t="shared" si="19"/>
        <v>1000</v>
      </c>
      <c r="I101" s="272">
        <f t="shared" si="20"/>
        <v>808.82000000000016</v>
      </c>
      <c r="J101" s="273">
        <f t="shared" si="21"/>
        <v>0</v>
      </c>
      <c r="K101" s="274">
        <f t="shared" si="22"/>
        <v>0</v>
      </c>
      <c r="L101" s="267">
        <f>'data''12'!C97</f>
        <v>1808.8200000000002</v>
      </c>
      <c r="M101" s="275">
        <f t="shared" si="23"/>
        <v>734</v>
      </c>
      <c r="N101" s="276">
        <f>+'data''12'!D97</f>
        <v>1000</v>
      </c>
      <c r="O101" s="277">
        <f>+'data''12'!E97</f>
        <v>50</v>
      </c>
      <c r="P101" s="278">
        <f t="shared" si="24"/>
        <v>1050</v>
      </c>
      <c r="Q101" s="267">
        <f>IF('data''12'!G97&lt;Z101, 'data''12'!G97, 'data''12'!G97-Z101)</f>
        <v>734</v>
      </c>
      <c r="R101" s="279"/>
      <c r="S101" s="279"/>
      <c r="T101" s="77" t="str">
        <f>+'data''12'!H97</f>
        <v>Y</v>
      </c>
      <c r="U101" s="187" t="str">
        <f>+'data''12'!I97</f>
        <v>Y</v>
      </c>
      <c r="V101" s="77"/>
      <c r="W101" s="78" t="str">
        <f t="shared" si="26"/>
        <v/>
      </c>
      <c r="X101" s="79" t="str">
        <f t="shared" si="27"/>
        <v/>
      </c>
      <c r="Y101" s="77">
        <f t="shared" si="28"/>
        <v>734</v>
      </c>
      <c r="Z101" s="5">
        <v>0</v>
      </c>
      <c r="AA101" s="5">
        <v>0</v>
      </c>
      <c r="AC101" s="35" t="str">
        <f t="shared" si="29"/>
        <v/>
      </c>
      <c r="AD101" s="279">
        <f t="shared" si="25"/>
        <v>0</v>
      </c>
    </row>
    <row r="102" spans="1:30">
      <c r="B102" s="266">
        <v>41003</v>
      </c>
      <c r="C102" s="267">
        <f>'data''12'!B98</f>
        <v>0</v>
      </c>
      <c r="D102" s="268">
        <f t="shared" si="15"/>
        <v>0</v>
      </c>
      <c r="E102" s="269">
        <f t="shared" si="16"/>
        <v>0</v>
      </c>
      <c r="F102" s="270">
        <f t="shared" si="17"/>
        <v>0</v>
      </c>
      <c r="G102" s="271">
        <f t="shared" si="18"/>
        <v>1000</v>
      </c>
      <c r="H102" s="268">
        <f t="shared" si="19"/>
        <v>1000</v>
      </c>
      <c r="I102" s="272">
        <f t="shared" si="20"/>
        <v>813.56500000000005</v>
      </c>
      <c r="J102" s="273">
        <f t="shared" si="21"/>
        <v>0</v>
      </c>
      <c r="K102" s="274">
        <f t="shared" si="22"/>
        <v>0</v>
      </c>
      <c r="L102" s="267">
        <f>'data''12'!C98</f>
        <v>1813.5650000000001</v>
      </c>
      <c r="M102" s="275">
        <f t="shared" si="23"/>
        <v>275</v>
      </c>
      <c r="N102" s="276">
        <f>+'data''12'!D98</f>
        <v>1000</v>
      </c>
      <c r="O102" s="277">
        <f>+'data''12'!E98</f>
        <v>50</v>
      </c>
      <c r="P102" s="278">
        <f t="shared" si="24"/>
        <v>1050</v>
      </c>
      <c r="Q102" s="267">
        <f>IF('data''12'!G98&lt;Z102, 'data''12'!G98, 'data''12'!G98-Z102)</f>
        <v>275</v>
      </c>
      <c r="R102" s="279"/>
      <c r="S102" s="279"/>
      <c r="T102" s="77" t="str">
        <f>+'data''12'!H98</f>
        <v>Y</v>
      </c>
      <c r="U102" s="187" t="str">
        <f>+'data''12'!I98</f>
        <v>Y</v>
      </c>
      <c r="V102" s="77"/>
      <c r="W102" s="78" t="str">
        <f t="shared" si="26"/>
        <v/>
      </c>
      <c r="X102" s="79" t="str">
        <f t="shared" si="27"/>
        <v/>
      </c>
      <c r="Y102" s="77">
        <f t="shared" si="28"/>
        <v>275</v>
      </c>
      <c r="Z102" s="5">
        <v>0</v>
      </c>
      <c r="AA102" s="5">
        <v>0</v>
      </c>
      <c r="AC102" s="35" t="str">
        <f t="shared" si="29"/>
        <v/>
      </c>
      <c r="AD102" s="279">
        <f t="shared" si="25"/>
        <v>0</v>
      </c>
    </row>
    <row r="103" spans="1:30">
      <c r="B103" s="266">
        <v>41004</v>
      </c>
      <c r="C103" s="267">
        <f>'data''12'!B99</f>
        <v>0</v>
      </c>
      <c r="D103" s="268">
        <f t="shared" si="15"/>
        <v>0</v>
      </c>
      <c r="E103" s="269">
        <f t="shared" si="16"/>
        <v>0</v>
      </c>
      <c r="F103" s="270">
        <f t="shared" si="17"/>
        <v>0</v>
      </c>
      <c r="G103" s="271">
        <f t="shared" si="18"/>
        <v>1000</v>
      </c>
      <c r="H103" s="268">
        <f t="shared" si="19"/>
        <v>1000</v>
      </c>
      <c r="I103" s="272">
        <f t="shared" si="20"/>
        <v>810.16888999999992</v>
      </c>
      <c r="J103" s="273">
        <f t="shared" si="21"/>
        <v>0</v>
      </c>
      <c r="K103" s="274">
        <f t="shared" si="22"/>
        <v>0</v>
      </c>
      <c r="L103" s="267">
        <f>'data''12'!C99</f>
        <v>1810.1688899999999</v>
      </c>
      <c r="M103" s="275">
        <f t="shared" si="23"/>
        <v>1097</v>
      </c>
      <c r="N103" s="276">
        <f>+'data''12'!D99</f>
        <v>1000</v>
      </c>
      <c r="O103" s="277">
        <f>+'data''12'!E99</f>
        <v>50</v>
      </c>
      <c r="P103" s="278">
        <f t="shared" si="24"/>
        <v>1050</v>
      </c>
      <c r="Q103" s="267">
        <f>IF('data''12'!G99&lt;Z103, 'data''12'!G99, 'data''12'!G99-Z103)</f>
        <v>1097</v>
      </c>
      <c r="R103" s="279"/>
      <c r="S103" s="279"/>
      <c r="T103" s="77" t="str">
        <f>+'data''12'!H99</f>
        <v>Y</v>
      </c>
      <c r="U103" s="187" t="str">
        <f>+'data''12'!I99</f>
        <v>Y</v>
      </c>
      <c r="V103" s="77"/>
      <c r="W103" s="78" t="str">
        <f t="shared" si="26"/>
        <v/>
      </c>
      <c r="X103" s="79" t="str">
        <f t="shared" si="27"/>
        <v/>
      </c>
      <c r="Y103" s="77">
        <f t="shared" si="28"/>
        <v>1097</v>
      </c>
      <c r="Z103" s="5">
        <v>0</v>
      </c>
      <c r="AA103" s="5">
        <v>0</v>
      </c>
      <c r="AC103" s="35" t="str">
        <f t="shared" si="29"/>
        <v/>
      </c>
      <c r="AD103" s="279">
        <f t="shared" si="25"/>
        <v>0</v>
      </c>
    </row>
    <row r="104" spans="1:30">
      <c r="B104" s="266">
        <v>41005</v>
      </c>
      <c r="C104" s="267">
        <f>'data''12'!B100</f>
        <v>0</v>
      </c>
      <c r="D104" s="268">
        <f t="shared" si="15"/>
        <v>0</v>
      </c>
      <c r="E104" s="269">
        <f t="shared" si="16"/>
        <v>0</v>
      </c>
      <c r="F104" s="270">
        <f t="shared" si="17"/>
        <v>0</v>
      </c>
      <c r="G104" s="271">
        <f t="shared" si="18"/>
        <v>1000</v>
      </c>
      <c r="H104" s="268">
        <f t="shared" si="19"/>
        <v>1000</v>
      </c>
      <c r="I104" s="272">
        <f t="shared" si="20"/>
        <v>808.46160000000009</v>
      </c>
      <c r="J104" s="273">
        <f t="shared" si="21"/>
        <v>0</v>
      </c>
      <c r="K104" s="274">
        <f t="shared" si="22"/>
        <v>0</v>
      </c>
      <c r="L104" s="267">
        <f>'data''12'!C100</f>
        <v>1808.4616000000001</v>
      </c>
      <c r="M104" s="275">
        <f t="shared" si="23"/>
        <v>1101</v>
      </c>
      <c r="N104" s="276">
        <f>+'data''12'!D100</f>
        <v>1000</v>
      </c>
      <c r="O104" s="277">
        <f>+'data''12'!E100</f>
        <v>50</v>
      </c>
      <c r="P104" s="278">
        <f t="shared" si="24"/>
        <v>1050</v>
      </c>
      <c r="Q104" s="267">
        <f>IF('data''12'!G100&lt;Z104, 'data''12'!G100, 'data''12'!G100-Z104)</f>
        <v>1101</v>
      </c>
      <c r="R104" s="279"/>
      <c r="S104" s="279"/>
      <c r="T104" s="77" t="str">
        <f>+'data''12'!H100</f>
        <v>Y</v>
      </c>
      <c r="U104" s="187" t="str">
        <f>+'data''12'!I100</f>
        <v>Y</v>
      </c>
      <c r="V104" s="77"/>
      <c r="W104" s="78" t="str">
        <f t="shared" si="26"/>
        <v/>
      </c>
      <c r="X104" s="79" t="str">
        <f t="shared" si="27"/>
        <v/>
      </c>
      <c r="Y104" s="77">
        <f t="shared" si="28"/>
        <v>1101</v>
      </c>
      <c r="Z104" s="5">
        <v>0</v>
      </c>
      <c r="AA104" s="5">
        <v>0</v>
      </c>
      <c r="AC104" s="35" t="str">
        <f t="shared" si="29"/>
        <v/>
      </c>
      <c r="AD104" s="279">
        <f t="shared" si="25"/>
        <v>0</v>
      </c>
    </row>
    <row r="105" spans="1:30">
      <c r="B105" s="266">
        <v>41006</v>
      </c>
      <c r="C105" s="267">
        <f>'data''12'!B101</f>
        <v>0</v>
      </c>
      <c r="D105" s="268">
        <f t="shared" si="15"/>
        <v>0</v>
      </c>
      <c r="E105" s="269">
        <f t="shared" si="16"/>
        <v>0</v>
      </c>
      <c r="F105" s="270">
        <f t="shared" si="17"/>
        <v>0</v>
      </c>
      <c r="G105" s="271">
        <f t="shared" si="18"/>
        <v>1000</v>
      </c>
      <c r="H105" s="268">
        <f t="shared" si="19"/>
        <v>1000</v>
      </c>
      <c r="I105" s="272">
        <f t="shared" si="20"/>
        <v>810.74050499999998</v>
      </c>
      <c r="J105" s="273">
        <f t="shared" si="21"/>
        <v>0</v>
      </c>
      <c r="K105" s="274">
        <f t="shared" si="22"/>
        <v>0</v>
      </c>
      <c r="L105" s="267">
        <f>'data''12'!C101</f>
        <v>1810.740505</v>
      </c>
      <c r="M105" s="275">
        <f t="shared" si="23"/>
        <v>1101</v>
      </c>
      <c r="N105" s="276">
        <f>+'data''12'!D101</f>
        <v>1000</v>
      </c>
      <c r="O105" s="277">
        <f>+'data''12'!E101</f>
        <v>50</v>
      </c>
      <c r="P105" s="278">
        <f t="shared" si="24"/>
        <v>1050</v>
      </c>
      <c r="Q105" s="267">
        <f>IF('data''12'!G101&lt;Z105, 'data''12'!G101, 'data''12'!G101-Z105)</f>
        <v>1101</v>
      </c>
      <c r="R105" s="279"/>
      <c r="S105" s="279"/>
      <c r="T105" s="77" t="str">
        <f>+'data''12'!H101</f>
        <v>Y</v>
      </c>
      <c r="U105" s="187" t="str">
        <f>+'data''12'!I101</f>
        <v>Y</v>
      </c>
      <c r="V105" s="77"/>
      <c r="W105" s="78" t="str">
        <f t="shared" si="26"/>
        <v/>
      </c>
      <c r="X105" s="79" t="str">
        <f t="shared" si="27"/>
        <v/>
      </c>
      <c r="Y105" s="77">
        <f t="shared" si="28"/>
        <v>1101</v>
      </c>
      <c r="Z105" s="5">
        <v>0</v>
      </c>
      <c r="AA105" s="5">
        <v>0</v>
      </c>
      <c r="AC105" s="35" t="str">
        <f t="shared" si="29"/>
        <v/>
      </c>
      <c r="AD105" s="279">
        <f t="shared" si="25"/>
        <v>0</v>
      </c>
    </row>
    <row r="106" spans="1:30">
      <c r="B106" s="266">
        <v>41007</v>
      </c>
      <c r="C106" s="267">
        <f>'data''12'!B102</f>
        <v>0</v>
      </c>
      <c r="D106" s="268">
        <f t="shared" si="15"/>
        <v>0</v>
      </c>
      <c r="E106" s="269">
        <f t="shared" si="16"/>
        <v>0</v>
      </c>
      <c r="F106" s="270">
        <f t="shared" si="17"/>
        <v>0</v>
      </c>
      <c r="G106" s="271">
        <f t="shared" si="18"/>
        <v>1000</v>
      </c>
      <c r="H106" s="268">
        <f t="shared" si="19"/>
        <v>1000</v>
      </c>
      <c r="I106" s="272">
        <f t="shared" si="20"/>
        <v>809.54794799999991</v>
      </c>
      <c r="J106" s="273">
        <f t="shared" si="21"/>
        <v>0</v>
      </c>
      <c r="K106" s="274">
        <f t="shared" si="22"/>
        <v>0</v>
      </c>
      <c r="L106" s="267">
        <f>'data''12'!C102</f>
        <v>1809.5479479999999</v>
      </c>
      <c r="M106" s="275">
        <f t="shared" si="23"/>
        <v>2110</v>
      </c>
      <c r="N106" s="276">
        <f>+'data''12'!D102</f>
        <v>1000</v>
      </c>
      <c r="O106" s="277">
        <f>+'data''12'!E102</f>
        <v>50</v>
      </c>
      <c r="P106" s="278">
        <f t="shared" si="24"/>
        <v>1050</v>
      </c>
      <c r="Q106" s="267">
        <f>IF('data''12'!G102&lt;Z106, 'data''12'!G102, 'data''12'!G102-Z106)</f>
        <v>2110</v>
      </c>
      <c r="R106" s="279"/>
      <c r="S106" s="279"/>
      <c r="T106" s="77" t="str">
        <f>+'data''12'!H102</f>
        <v>Y</v>
      </c>
      <c r="U106" s="187" t="str">
        <f>+'data''12'!I102</f>
        <v>Y</v>
      </c>
      <c r="V106" s="77"/>
      <c r="W106" s="78" t="str">
        <f t="shared" si="26"/>
        <v/>
      </c>
      <c r="X106" s="79" t="str">
        <f t="shared" si="27"/>
        <v/>
      </c>
      <c r="Y106" s="77">
        <f t="shared" si="28"/>
        <v>2110</v>
      </c>
      <c r="Z106" s="5">
        <v>0</v>
      </c>
      <c r="AA106" s="5">
        <v>0</v>
      </c>
      <c r="AC106" s="35" t="str">
        <f t="shared" si="29"/>
        <v/>
      </c>
      <c r="AD106" s="279">
        <f t="shared" si="25"/>
        <v>0</v>
      </c>
    </row>
    <row r="107" spans="1:30">
      <c r="B107" s="266">
        <v>41008</v>
      </c>
      <c r="C107" s="267">
        <f>'data''12'!B103</f>
        <v>0</v>
      </c>
      <c r="D107" s="268">
        <f t="shared" si="15"/>
        <v>0</v>
      </c>
      <c r="E107" s="269">
        <f t="shared" si="16"/>
        <v>0</v>
      </c>
      <c r="F107" s="270">
        <f t="shared" si="17"/>
        <v>0</v>
      </c>
      <c r="G107" s="271">
        <f t="shared" si="18"/>
        <v>1000</v>
      </c>
      <c r="H107" s="268">
        <f t="shared" si="19"/>
        <v>1000</v>
      </c>
      <c r="I107" s="272">
        <f t="shared" si="20"/>
        <v>812.08875099999977</v>
      </c>
      <c r="J107" s="273">
        <f t="shared" si="21"/>
        <v>0</v>
      </c>
      <c r="K107" s="274">
        <f t="shared" si="22"/>
        <v>0</v>
      </c>
      <c r="L107" s="267">
        <f>'data''12'!C103</f>
        <v>1812.0887509999998</v>
      </c>
      <c r="M107" s="275">
        <f t="shared" si="23"/>
        <v>2202</v>
      </c>
      <c r="N107" s="276">
        <f>+'data''12'!D103</f>
        <v>1000</v>
      </c>
      <c r="O107" s="277">
        <f>+'data''12'!E103</f>
        <v>50</v>
      </c>
      <c r="P107" s="278">
        <f t="shared" si="24"/>
        <v>1050</v>
      </c>
      <c r="Q107" s="267">
        <f>IF('data''12'!G103&lt;Z107, 'data''12'!G103, 'data''12'!G103-Z107)</f>
        <v>2202</v>
      </c>
      <c r="R107" s="279"/>
      <c r="S107" s="279"/>
      <c r="T107" s="77" t="str">
        <f>+'data''12'!H103</f>
        <v>Y</v>
      </c>
      <c r="U107" s="187" t="str">
        <f>+'data''12'!I103</f>
        <v>Y</v>
      </c>
      <c r="V107" s="77"/>
      <c r="W107" s="78" t="str">
        <f t="shared" si="26"/>
        <v/>
      </c>
      <c r="X107" s="79" t="str">
        <f t="shared" si="27"/>
        <v/>
      </c>
      <c r="Y107" s="77">
        <f t="shared" si="28"/>
        <v>2202</v>
      </c>
      <c r="Z107" s="5">
        <v>0</v>
      </c>
      <c r="AA107" s="5">
        <v>0</v>
      </c>
      <c r="AC107" s="35" t="str">
        <f t="shared" si="29"/>
        <v/>
      </c>
      <c r="AD107" s="279">
        <f t="shared" si="25"/>
        <v>0</v>
      </c>
    </row>
    <row r="108" spans="1:30" s="85" customFormat="1">
      <c r="A108" s="280"/>
      <c r="B108" s="266">
        <v>41009</v>
      </c>
      <c r="C108" s="267">
        <f>'data''12'!B104</f>
        <v>0</v>
      </c>
      <c r="D108" s="268">
        <f t="shared" si="15"/>
        <v>0</v>
      </c>
      <c r="E108" s="269">
        <f t="shared" si="16"/>
        <v>0</v>
      </c>
      <c r="F108" s="270">
        <f t="shared" si="17"/>
        <v>0</v>
      </c>
      <c r="G108" s="271">
        <f t="shared" si="18"/>
        <v>1000</v>
      </c>
      <c r="H108" s="268">
        <f t="shared" si="19"/>
        <v>1000</v>
      </c>
      <c r="I108" s="272">
        <f t="shared" si="20"/>
        <v>814.47078771516294</v>
      </c>
      <c r="J108" s="273">
        <f t="shared" si="21"/>
        <v>0</v>
      </c>
      <c r="K108" s="274">
        <f t="shared" si="22"/>
        <v>0</v>
      </c>
      <c r="L108" s="267">
        <f>'data''12'!C104</f>
        <v>1814.4707877151629</v>
      </c>
      <c r="M108" s="275">
        <f t="shared" si="23"/>
        <v>2202</v>
      </c>
      <c r="N108" s="276">
        <f>+'data''12'!D104</f>
        <v>1000</v>
      </c>
      <c r="O108" s="277">
        <f>+'data''12'!E104</f>
        <v>50</v>
      </c>
      <c r="P108" s="278">
        <f t="shared" si="24"/>
        <v>1050</v>
      </c>
      <c r="Q108" s="267">
        <f>IF('data''12'!G104&lt;Z108, 'data''12'!G104, 'data''12'!G104-Z108)</f>
        <v>2202</v>
      </c>
      <c r="R108" s="281"/>
      <c r="S108" s="281"/>
      <c r="T108" s="77" t="str">
        <f>+'data''12'!H104</f>
        <v>Y</v>
      </c>
      <c r="U108" s="187" t="str">
        <f>+'data''12'!I104</f>
        <v>Y</v>
      </c>
      <c r="V108" s="82"/>
      <c r="W108" s="83" t="str">
        <f t="shared" si="26"/>
        <v/>
      </c>
      <c r="X108" s="84" t="str">
        <f t="shared" si="27"/>
        <v/>
      </c>
      <c r="Y108" s="77">
        <f t="shared" si="28"/>
        <v>2202</v>
      </c>
      <c r="Z108" s="85">
        <v>0</v>
      </c>
      <c r="AA108" s="85">
        <v>0</v>
      </c>
      <c r="AC108" s="35" t="str">
        <f t="shared" si="29"/>
        <v/>
      </c>
      <c r="AD108" s="279">
        <f t="shared" si="25"/>
        <v>0</v>
      </c>
    </row>
    <row r="109" spans="1:30">
      <c r="B109" s="266">
        <v>41010</v>
      </c>
      <c r="C109" s="267">
        <f>'data''12'!B105</f>
        <v>0</v>
      </c>
      <c r="D109" s="268">
        <f t="shared" si="15"/>
        <v>0</v>
      </c>
      <c r="E109" s="269">
        <f t="shared" si="16"/>
        <v>0</v>
      </c>
      <c r="F109" s="270">
        <f t="shared" si="17"/>
        <v>0</v>
      </c>
      <c r="G109" s="271">
        <f t="shared" si="18"/>
        <v>1000</v>
      </c>
      <c r="H109" s="268">
        <f t="shared" si="19"/>
        <v>1000</v>
      </c>
      <c r="I109" s="272">
        <f t="shared" si="20"/>
        <v>816.54040671229905</v>
      </c>
      <c r="J109" s="273">
        <f t="shared" si="21"/>
        <v>0</v>
      </c>
      <c r="K109" s="274">
        <f t="shared" si="22"/>
        <v>0</v>
      </c>
      <c r="L109" s="267">
        <f>'data''12'!C105</f>
        <v>1816.540406712299</v>
      </c>
      <c r="M109" s="275">
        <f t="shared" si="23"/>
        <v>1743</v>
      </c>
      <c r="N109" s="276">
        <f>+'data''12'!D105</f>
        <v>1000</v>
      </c>
      <c r="O109" s="277">
        <f>+'data''12'!E105</f>
        <v>50</v>
      </c>
      <c r="P109" s="278">
        <f t="shared" si="24"/>
        <v>1050</v>
      </c>
      <c r="Q109" s="267">
        <f>IF('data''12'!G105&lt;Z109, 'data''12'!G105, 'data''12'!G105-Z109)</f>
        <v>1743</v>
      </c>
      <c r="R109" s="279"/>
      <c r="S109" s="279"/>
      <c r="T109" s="77" t="str">
        <f>+'data''12'!H105</f>
        <v>Y</v>
      </c>
      <c r="U109" s="187" t="str">
        <f>+'data''12'!I105</f>
        <v>Y</v>
      </c>
      <c r="V109" s="77"/>
      <c r="W109" s="78" t="str">
        <f t="shared" si="26"/>
        <v/>
      </c>
      <c r="X109" s="79" t="str">
        <f t="shared" si="27"/>
        <v/>
      </c>
      <c r="Y109" s="77">
        <f t="shared" si="28"/>
        <v>1743</v>
      </c>
      <c r="Z109" s="5">
        <v>0</v>
      </c>
      <c r="AA109" s="5">
        <v>0</v>
      </c>
      <c r="AC109" s="35" t="str">
        <f t="shared" si="29"/>
        <v/>
      </c>
      <c r="AD109" s="279">
        <f t="shared" si="25"/>
        <v>0</v>
      </c>
    </row>
    <row r="110" spans="1:30" s="85" customFormat="1">
      <c r="A110" s="280"/>
      <c r="B110" s="266">
        <v>41011</v>
      </c>
      <c r="C110" s="267">
        <f>'data''12'!B106</f>
        <v>0</v>
      </c>
      <c r="D110" s="268">
        <f t="shared" si="15"/>
        <v>0</v>
      </c>
      <c r="E110" s="269">
        <f t="shared" si="16"/>
        <v>0</v>
      </c>
      <c r="F110" s="270">
        <f t="shared" si="17"/>
        <v>0</v>
      </c>
      <c r="G110" s="271">
        <f t="shared" si="18"/>
        <v>1000</v>
      </c>
      <c r="H110" s="268">
        <f t="shared" si="19"/>
        <v>1000</v>
      </c>
      <c r="I110" s="272">
        <f t="shared" si="20"/>
        <v>815.33971180487492</v>
      </c>
      <c r="J110" s="273">
        <f t="shared" si="21"/>
        <v>0</v>
      </c>
      <c r="K110" s="274">
        <f t="shared" si="22"/>
        <v>0</v>
      </c>
      <c r="L110" s="267">
        <f>'data''12'!C106</f>
        <v>1815.3397118048749</v>
      </c>
      <c r="M110" s="275">
        <f t="shared" si="23"/>
        <v>1289</v>
      </c>
      <c r="N110" s="276">
        <f>+'data''12'!D106</f>
        <v>1000</v>
      </c>
      <c r="O110" s="277">
        <f>+'data''12'!E106</f>
        <v>50</v>
      </c>
      <c r="P110" s="278">
        <f t="shared" si="24"/>
        <v>1050</v>
      </c>
      <c r="Q110" s="267">
        <f>IF('data''12'!G106&lt;Z110, 'data''12'!G106, 'data''12'!G106-Z110)</f>
        <v>1289</v>
      </c>
      <c r="R110" s="281"/>
      <c r="S110" s="281"/>
      <c r="T110" s="77" t="str">
        <f>+'data''12'!H106</f>
        <v>Y</v>
      </c>
      <c r="U110" s="187" t="str">
        <f>+'data''12'!I106</f>
        <v>Y</v>
      </c>
      <c r="V110" s="82"/>
      <c r="W110" s="83" t="str">
        <f t="shared" si="26"/>
        <v/>
      </c>
      <c r="X110" s="84" t="str">
        <f t="shared" si="27"/>
        <v/>
      </c>
      <c r="Y110" s="77">
        <f t="shared" si="28"/>
        <v>1289</v>
      </c>
      <c r="Z110" s="85">
        <v>0</v>
      </c>
      <c r="AA110" s="85">
        <v>0</v>
      </c>
      <c r="AC110" s="35" t="str">
        <f t="shared" si="29"/>
        <v/>
      </c>
      <c r="AD110" s="279">
        <f t="shared" si="25"/>
        <v>0</v>
      </c>
    </row>
    <row r="111" spans="1:30">
      <c r="B111" s="266">
        <v>41012</v>
      </c>
      <c r="C111" s="267">
        <f>'data''12'!B107</f>
        <v>0</v>
      </c>
      <c r="D111" s="268">
        <f t="shared" si="15"/>
        <v>0</v>
      </c>
      <c r="E111" s="269">
        <f t="shared" si="16"/>
        <v>0</v>
      </c>
      <c r="F111" s="270">
        <f t="shared" si="17"/>
        <v>0</v>
      </c>
      <c r="G111" s="271">
        <f t="shared" si="18"/>
        <v>1000</v>
      </c>
      <c r="H111" s="268">
        <f t="shared" si="19"/>
        <v>1000</v>
      </c>
      <c r="I111" s="272">
        <f t="shared" si="20"/>
        <v>820.8358453915489</v>
      </c>
      <c r="J111" s="273">
        <f t="shared" si="21"/>
        <v>0</v>
      </c>
      <c r="K111" s="274">
        <f t="shared" si="22"/>
        <v>0</v>
      </c>
      <c r="L111" s="267">
        <f>'data''12'!C107</f>
        <v>1820.8358453915489</v>
      </c>
      <c r="M111" s="275">
        <f t="shared" si="23"/>
        <v>1101</v>
      </c>
      <c r="N111" s="276">
        <f>+'data''12'!D107</f>
        <v>1000</v>
      </c>
      <c r="O111" s="277">
        <f>+'data''12'!E107</f>
        <v>50</v>
      </c>
      <c r="P111" s="278">
        <f t="shared" si="24"/>
        <v>1050</v>
      </c>
      <c r="Q111" s="267">
        <f>IF('data''12'!G107&lt;Z111, 'data''12'!G107, 'data''12'!G107-Z111)</f>
        <v>1101</v>
      </c>
      <c r="R111" s="279"/>
      <c r="S111" s="279"/>
      <c r="T111" s="77" t="str">
        <f>+'data''12'!H107</f>
        <v>Y</v>
      </c>
      <c r="U111" s="187" t="str">
        <f>+'data''12'!I107</f>
        <v>Y</v>
      </c>
      <c r="V111" s="77"/>
      <c r="W111" s="78" t="str">
        <f t="shared" si="26"/>
        <v/>
      </c>
      <c r="X111" s="79" t="str">
        <f t="shared" si="27"/>
        <v/>
      </c>
      <c r="Y111" s="77">
        <f t="shared" si="28"/>
        <v>1101</v>
      </c>
      <c r="Z111" s="5">
        <v>0</v>
      </c>
      <c r="AA111" s="5">
        <v>0</v>
      </c>
      <c r="AC111" s="35" t="str">
        <f t="shared" si="29"/>
        <v/>
      </c>
      <c r="AD111" s="279">
        <f t="shared" si="25"/>
        <v>0</v>
      </c>
    </row>
    <row r="112" spans="1:30">
      <c r="B112" s="266">
        <v>41013</v>
      </c>
      <c r="C112" s="267">
        <f>'data''12'!B108</f>
        <v>0</v>
      </c>
      <c r="D112" s="268">
        <f t="shared" si="15"/>
        <v>0</v>
      </c>
      <c r="E112" s="269">
        <f t="shared" si="16"/>
        <v>0</v>
      </c>
      <c r="F112" s="270">
        <f t="shared" si="17"/>
        <v>0</v>
      </c>
      <c r="G112" s="271">
        <f t="shared" si="18"/>
        <v>1000</v>
      </c>
      <c r="H112" s="268">
        <f t="shared" si="19"/>
        <v>1000</v>
      </c>
      <c r="I112" s="272">
        <f t="shared" si="20"/>
        <v>811.55986473383291</v>
      </c>
      <c r="J112" s="273">
        <f t="shared" si="21"/>
        <v>0</v>
      </c>
      <c r="K112" s="274">
        <f t="shared" si="22"/>
        <v>0</v>
      </c>
      <c r="L112" s="267">
        <f>'data''12'!C108</f>
        <v>1811.5598647338329</v>
      </c>
      <c r="M112" s="275">
        <f t="shared" si="23"/>
        <v>2202</v>
      </c>
      <c r="N112" s="276">
        <f>+'data''12'!D108</f>
        <v>1000</v>
      </c>
      <c r="O112" s="277">
        <f>+'data''12'!E108</f>
        <v>50</v>
      </c>
      <c r="P112" s="278">
        <f t="shared" si="24"/>
        <v>1050</v>
      </c>
      <c r="Q112" s="267">
        <f>IF('data''12'!G108&lt;Z112, 'data''12'!G108, 'data''12'!G108-Z112)</f>
        <v>2202</v>
      </c>
      <c r="R112" s="279"/>
      <c r="S112" s="279"/>
      <c r="T112" s="77" t="str">
        <f>+'data''12'!H108</f>
        <v>Y</v>
      </c>
      <c r="U112" s="187" t="str">
        <f>+'data''12'!I108</f>
        <v>Y</v>
      </c>
      <c r="V112" s="77"/>
      <c r="W112" s="78" t="str">
        <f t="shared" si="26"/>
        <v/>
      </c>
      <c r="X112" s="79" t="str">
        <f t="shared" si="27"/>
        <v/>
      </c>
      <c r="Y112" s="77">
        <f t="shared" si="28"/>
        <v>2202</v>
      </c>
      <c r="Z112" s="5">
        <v>0</v>
      </c>
      <c r="AA112" s="5">
        <v>0</v>
      </c>
      <c r="AC112" s="35" t="str">
        <f t="shared" si="29"/>
        <v/>
      </c>
      <c r="AD112" s="279">
        <f t="shared" si="25"/>
        <v>0</v>
      </c>
    </row>
    <row r="113" spans="1:30">
      <c r="B113" s="266">
        <v>41014</v>
      </c>
      <c r="C113" s="267">
        <f>'data''12'!B109</f>
        <v>0</v>
      </c>
      <c r="D113" s="268">
        <f t="shared" si="15"/>
        <v>0</v>
      </c>
      <c r="E113" s="269">
        <f t="shared" si="16"/>
        <v>0</v>
      </c>
      <c r="F113" s="270">
        <f t="shared" si="17"/>
        <v>0</v>
      </c>
      <c r="G113" s="271">
        <f t="shared" si="18"/>
        <v>1000</v>
      </c>
      <c r="H113" s="268">
        <f t="shared" si="19"/>
        <v>1000</v>
      </c>
      <c r="I113" s="272">
        <f t="shared" si="20"/>
        <v>813.80980257473402</v>
      </c>
      <c r="J113" s="273">
        <f t="shared" si="21"/>
        <v>0</v>
      </c>
      <c r="K113" s="274">
        <f t="shared" si="22"/>
        <v>0</v>
      </c>
      <c r="L113" s="267">
        <f>'data''12'!C109</f>
        <v>1813.809802574734</v>
      </c>
      <c r="M113" s="275">
        <f t="shared" si="23"/>
        <v>2202</v>
      </c>
      <c r="N113" s="276">
        <f>+'data''12'!D109</f>
        <v>1000</v>
      </c>
      <c r="O113" s="277">
        <f>+'data''12'!E109</f>
        <v>50</v>
      </c>
      <c r="P113" s="278">
        <f t="shared" si="24"/>
        <v>1050</v>
      </c>
      <c r="Q113" s="267">
        <f>IF('data''12'!G109&lt;Z113, 'data''12'!G109, 'data''12'!G109-Z113)</f>
        <v>2202</v>
      </c>
      <c r="R113" s="279"/>
      <c r="S113" s="279"/>
      <c r="T113" s="77" t="str">
        <f>+'data''12'!H109</f>
        <v>Y</v>
      </c>
      <c r="U113" s="187" t="str">
        <f>+'data''12'!I109</f>
        <v>Y</v>
      </c>
      <c r="V113" s="77"/>
      <c r="W113" s="78" t="str">
        <f t="shared" si="26"/>
        <v/>
      </c>
      <c r="X113" s="79" t="str">
        <f t="shared" si="27"/>
        <v/>
      </c>
      <c r="Y113" s="77">
        <f t="shared" si="28"/>
        <v>2202</v>
      </c>
      <c r="Z113" s="5">
        <v>0</v>
      </c>
      <c r="AA113" s="5">
        <v>0</v>
      </c>
      <c r="AC113" s="35" t="str">
        <f t="shared" si="29"/>
        <v/>
      </c>
      <c r="AD113" s="279">
        <f t="shared" si="25"/>
        <v>0</v>
      </c>
    </row>
    <row r="114" spans="1:30">
      <c r="B114" s="266">
        <v>41015</v>
      </c>
      <c r="C114" s="267">
        <f>'data''12'!B110</f>
        <v>0</v>
      </c>
      <c r="D114" s="268">
        <f t="shared" si="15"/>
        <v>0</v>
      </c>
      <c r="E114" s="269">
        <f t="shared" si="16"/>
        <v>0</v>
      </c>
      <c r="F114" s="270">
        <f t="shared" si="17"/>
        <v>0</v>
      </c>
      <c r="G114" s="271">
        <f t="shared" si="18"/>
        <v>1000</v>
      </c>
      <c r="H114" s="268">
        <f t="shared" si="19"/>
        <v>1000</v>
      </c>
      <c r="I114" s="272">
        <f t="shared" si="20"/>
        <v>811.29741335811082</v>
      </c>
      <c r="J114" s="273">
        <f t="shared" si="21"/>
        <v>0</v>
      </c>
      <c r="K114" s="274">
        <f t="shared" si="22"/>
        <v>0</v>
      </c>
      <c r="L114" s="267">
        <f>'data''12'!C110</f>
        <v>1811.2974133581108</v>
      </c>
      <c r="M114" s="275">
        <f t="shared" si="23"/>
        <v>2202</v>
      </c>
      <c r="N114" s="276">
        <f>+'data''12'!D110</f>
        <v>1000</v>
      </c>
      <c r="O114" s="277">
        <f>+'data''12'!E110</f>
        <v>50</v>
      </c>
      <c r="P114" s="278">
        <f t="shared" si="24"/>
        <v>1050</v>
      </c>
      <c r="Q114" s="267">
        <f>IF('data''12'!G110&lt;Z114, 'data''12'!G110, 'data''12'!G110-Z114)</f>
        <v>2202</v>
      </c>
      <c r="R114" s="279"/>
      <c r="S114" s="279"/>
      <c r="T114" s="77" t="str">
        <f>+'data''12'!H110</f>
        <v>Y</v>
      </c>
      <c r="U114" s="187" t="str">
        <f>+'data''12'!I110</f>
        <v>Y</v>
      </c>
      <c r="V114" s="77"/>
      <c r="W114" s="78" t="str">
        <f t="shared" si="26"/>
        <v/>
      </c>
      <c r="X114" s="79" t="str">
        <f t="shared" si="27"/>
        <v/>
      </c>
      <c r="Y114" s="77">
        <f t="shared" si="28"/>
        <v>2202</v>
      </c>
      <c r="Z114" s="5">
        <v>0</v>
      </c>
      <c r="AA114" s="5">
        <v>0</v>
      </c>
      <c r="AC114" s="35" t="str">
        <f t="shared" si="29"/>
        <v/>
      </c>
      <c r="AD114" s="279">
        <f t="shared" si="25"/>
        <v>0</v>
      </c>
    </row>
    <row r="115" spans="1:30" s="85" customFormat="1">
      <c r="A115" s="280"/>
      <c r="B115" s="266">
        <v>41016</v>
      </c>
      <c r="C115" s="267">
        <f>'data''12'!B111</f>
        <v>0</v>
      </c>
      <c r="D115" s="268">
        <f t="shared" si="15"/>
        <v>0</v>
      </c>
      <c r="E115" s="269">
        <f t="shared" si="16"/>
        <v>0</v>
      </c>
      <c r="F115" s="270">
        <f t="shared" si="17"/>
        <v>0</v>
      </c>
      <c r="G115" s="271">
        <f t="shared" si="18"/>
        <v>1000</v>
      </c>
      <c r="H115" s="268">
        <f t="shared" si="19"/>
        <v>1000</v>
      </c>
      <c r="I115" s="272">
        <f t="shared" si="20"/>
        <v>808</v>
      </c>
      <c r="J115" s="273">
        <f t="shared" si="21"/>
        <v>0</v>
      </c>
      <c r="K115" s="274">
        <f t="shared" si="22"/>
        <v>0</v>
      </c>
      <c r="L115" s="267">
        <f>'data''12'!C111</f>
        <v>1808</v>
      </c>
      <c r="M115" s="275">
        <f t="shared" si="23"/>
        <v>1921</v>
      </c>
      <c r="N115" s="276">
        <f>+'data''12'!D111</f>
        <v>1000</v>
      </c>
      <c r="O115" s="277">
        <f>+'data''12'!E111</f>
        <v>50</v>
      </c>
      <c r="P115" s="278">
        <f t="shared" si="24"/>
        <v>1050</v>
      </c>
      <c r="Q115" s="267">
        <f>IF('data''12'!G111&lt;Z115, 'data''12'!G111, 'data''12'!G111-Z115)</f>
        <v>1921</v>
      </c>
      <c r="R115" s="281"/>
      <c r="S115" s="281"/>
      <c r="T115" s="77" t="str">
        <f>+'data''12'!H111</f>
        <v>Y</v>
      </c>
      <c r="U115" s="187" t="str">
        <f>+'data''12'!I111</f>
        <v>Y</v>
      </c>
      <c r="V115" s="82"/>
      <c r="W115" s="83" t="str">
        <f t="shared" si="26"/>
        <v/>
      </c>
      <c r="X115" s="84" t="str">
        <f t="shared" si="27"/>
        <v/>
      </c>
      <c r="Y115" s="77">
        <f t="shared" si="28"/>
        <v>1921</v>
      </c>
      <c r="Z115" s="85">
        <v>0</v>
      </c>
      <c r="AA115" s="85">
        <v>0</v>
      </c>
      <c r="AC115" s="35" t="str">
        <f t="shared" si="29"/>
        <v/>
      </c>
      <c r="AD115" s="279">
        <f t="shared" si="25"/>
        <v>0</v>
      </c>
    </row>
    <row r="116" spans="1:30">
      <c r="B116" s="266">
        <v>41017</v>
      </c>
      <c r="C116" s="267">
        <f>'data''12'!B112</f>
        <v>0</v>
      </c>
      <c r="D116" s="268">
        <f t="shared" si="15"/>
        <v>0</v>
      </c>
      <c r="E116" s="269">
        <f t="shared" si="16"/>
        <v>0</v>
      </c>
      <c r="F116" s="270">
        <f t="shared" si="17"/>
        <v>0</v>
      </c>
      <c r="G116" s="271">
        <f t="shared" si="18"/>
        <v>1000</v>
      </c>
      <c r="H116" s="268">
        <f t="shared" si="19"/>
        <v>1000</v>
      </c>
      <c r="I116" s="272">
        <f t="shared" si="20"/>
        <v>809.15094599999998</v>
      </c>
      <c r="J116" s="273">
        <f t="shared" si="21"/>
        <v>0</v>
      </c>
      <c r="K116" s="274">
        <f t="shared" si="22"/>
        <v>0</v>
      </c>
      <c r="L116" s="267">
        <f>'data''12'!C112</f>
        <v>1809.150946</v>
      </c>
      <c r="M116" s="275">
        <f t="shared" si="23"/>
        <v>2350</v>
      </c>
      <c r="N116" s="276">
        <f>+'data''12'!D112</f>
        <v>1000</v>
      </c>
      <c r="O116" s="277">
        <f>+'data''12'!E112</f>
        <v>50</v>
      </c>
      <c r="P116" s="278">
        <f t="shared" si="24"/>
        <v>1050</v>
      </c>
      <c r="Q116" s="267">
        <f>IF('data''12'!G112&lt;Z116, 'data''12'!G112, 'data''12'!G112-Z116)</f>
        <v>2350</v>
      </c>
      <c r="R116" s="279"/>
      <c r="S116" s="279"/>
      <c r="T116" s="77" t="str">
        <f>+'data''12'!H112</f>
        <v>Y</v>
      </c>
      <c r="U116" s="187" t="str">
        <f>+'data''12'!I112</f>
        <v>Y</v>
      </c>
      <c r="V116" s="77"/>
      <c r="W116" s="78" t="str">
        <f t="shared" si="26"/>
        <v/>
      </c>
      <c r="X116" s="79" t="str">
        <f t="shared" si="27"/>
        <v/>
      </c>
      <c r="Y116" s="77">
        <f t="shared" si="28"/>
        <v>2350</v>
      </c>
      <c r="Z116" s="5">
        <v>0</v>
      </c>
      <c r="AA116" s="5">
        <v>0</v>
      </c>
      <c r="AC116" s="35" t="str">
        <f t="shared" si="29"/>
        <v/>
      </c>
      <c r="AD116" s="279">
        <f t="shared" si="25"/>
        <v>0</v>
      </c>
    </row>
    <row r="117" spans="1:30">
      <c r="B117" s="266">
        <v>41018</v>
      </c>
      <c r="C117" s="267">
        <f>'data''12'!B113</f>
        <v>0</v>
      </c>
      <c r="D117" s="268">
        <f t="shared" si="15"/>
        <v>0</v>
      </c>
      <c r="E117" s="269">
        <f t="shared" si="16"/>
        <v>0</v>
      </c>
      <c r="F117" s="270">
        <f t="shared" si="17"/>
        <v>0</v>
      </c>
      <c r="G117" s="271">
        <f t="shared" si="18"/>
        <v>1000</v>
      </c>
      <c r="H117" s="268">
        <f t="shared" si="19"/>
        <v>1000</v>
      </c>
      <c r="I117" s="272">
        <f t="shared" si="20"/>
        <v>806.90674000000013</v>
      </c>
      <c r="J117" s="273">
        <f t="shared" si="21"/>
        <v>0</v>
      </c>
      <c r="K117" s="274">
        <f t="shared" si="22"/>
        <v>0</v>
      </c>
      <c r="L117" s="267">
        <f>'data''12'!C113</f>
        <v>1806.9067400000001</v>
      </c>
      <c r="M117" s="275">
        <f t="shared" si="23"/>
        <v>2203</v>
      </c>
      <c r="N117" s="276">
        <f>+'data''12'!D113</f>
        <v>1000</v>
      </c>
      <c r="O117" s="277">
        <f>+'data''12'!E113</f>
        <v>50</v>
      </c>
      <c r="P117" s="278">
        <f t="shared" si="24"/>
        <v>1050</v>
      </c>
      <c r="Q117" s="267">
        <f>IF('data''12'!G113&lt;Z117, 'data''12'!G113, 'data''12'!G113-Z117)</f>
        <v>2203</v>
      </c>
      <c r="R117" s="279"/>
      <c r="S117" s="279"/>
      <c r="T117" s="77" t="str">
        <f>+'data''12'!H113</f>
        <v>Y</v>
      </c>
      <c r="U117" s="187" t="str">
        <f>+'data''12'!I113</f>
        <v>Y</v>
      </c>
      <c r="V117" s="77"/>
      <c r="W117" s="78" t="str">
        <f t="shared" si="26"/>
        <v/>
      </c>
      <c r="X117" s="79" t="str">
        <f t="shared" si="27"/>
        <v/>
      </c>
      <c r="Y117" s="77">
        <f t="shared" si="28"/>
        <v>2203</v>
      </c>
      <c r="Z117" s="5">
        <v>0</v>
      </c>
      <c r="AA117" s="5">
        <v>0</v>
      </c>
      <c r="AC117" s="35" t="str">
        <f t="shared" si="29"/>
        <v/>
      </c>
      <c r="AD117" s="279">
        <f t="shared" si="25"/>
        <v>0</v>
      </c>
    </row>
    <row r="118" spans="1:30">
      <c r="B118" s="266">
        <v>41019</v>
      </c>
      <c r="C118" s="267">
        <f>'data''12'!B114</f>
        <v>0</v>
      </c>
      <c r="D118" s="268">
        <f t="shared" si="15"/>
        <v>0</v>
      </c>
      <c r="E118" s="269">
        <f t="shared" si="16"/>
        <v>0</v>
      </c>
      <c r="F118" s="270">
        <f t="shared" si="17"/>
        <v>0</v>
      </c>
      <c r="G118" s="271">
        <f t="shared" si="18"/>
        <v>1000</v>
      </c>
      <c r="H118" s="268">
        <f t="shared" si="19"/>
        <v>1000</v>
      </c>
      <c r="I118" s="272">
        <f t="shared" si="20"/>
        <v>710.04750000000013</v>
      </c>
      <c r="J118" s="273">
        <f t="shared" si="21"/>
        <v>0</v>
      </c>
      <c r="K118" s="274">
        <f t="shared" si="22"/>
        <v>0</v>
      </c>
      <c r="L118" s="267">
        <f>'data''12'!C114</f>
        <v>1710.0475000000001</v>
      </c>
      <c r="M118" s="275">
        <f t="shared" si="23"/>
        <v>1804</v>
      </c>
      <c r="N118" s="276">
        <f>+'data''12'!D114</f>
        <v>1000</v>
      </c>
      <c r="O118" s="277">
        <f>+'data''12'!E114</f>
        <v>50</v>
      </c>
      <c r="P118" s="278">
        <f t="shared" si="24"/>
        <v>1050</v>
      </c>
      <c r="Q118" s="267">
        <f>IF('data''12'!G114&lt;Z118, 'data''12'!G114, 'data''12'!G114-Z118)</f>
        <v>1804</v>
      </c>
      <c r="R118" s="279"/>
      <c r="S118" s="279"/>
      <c r="T118" s="77" t="str">
        <f>+'data''12'!H114</f>
        <v>Y</v>
      </c>
      <c r="U118" s="187" t="str">
        <f>+'data''12'!I114</f>
        <v>Y</v>
      </c>
      <c r="V118" s="77"/>
      <c r="W118" s="78" t="str">
        <f t="shared" si="26"/>
        <v/>
      </c>
      <c r="X118" s="79" t="str">
        <f t="shared" si="27"/>
        <v/>
      </c>
      <c r="Y118" s="77">
        <f t="shared" si="28"/>
        <v>1804</v>
      </c>
      <c r="Z118" s="5">
        <v>0</v>
      </c>
      <c r="AA118" s="5">
        <v>0</v>
      </c>
      <c r="AC118" s="35" t="str">
        <f t="shared" si="29"/>
        <v/>
      </c>
      <c r="AD118" s="279">
        <f t="shared" si="25"/>
        <v>0</v>
      </c>
    </row>
    <row r="119" spans="1:30">
      <c r="B119" s="266">
        <v>41020</v>
      </c>
      <c r="C119" s="267">
        <f>'data''12'!B115</f>
        <v>0</v>
      </c>
      <c r="D119" s="268">
        <f t="shared" si="15"/>
        <v>0</v>
      </c>
      <c r="E119" s="269">
        <f t="shared" si="16"/>
        <v>0</v>
      </c>
      <c r="F119" s="270">
        <f t="shared" si="17"/>
        <v>0</v>
      </c>
      <c r="G119" s="271">
        <f t="shared" si="18"/>
        <v>1000</v>
      </c>
      <c r="H119" s="268">
        <f t="shared" si="19"/>
        <v>1000</v>
      </c>
      <c r="I119" s="272">
        <f t="shared" si="20"/>
        <v>616.87645999999995</v>
      </c>
      <c r="J119" s="273">
        <f t="shared" si="21"/>
        <v>0</v>
      </c>
      <c r="K119" s="274">
        <f t="shared" si="22"/>
        <v>0</v>
      </c>
      <c r="L119" s="267">
        <f>'data''12'!C115</f>
        <v>1616.87646</v>
      </c>
      <c r="M119" s="275">
        <f t="shared" si="23"/>
        <v>1616</v>
      </c>
      <c r="N119" s="276">
        <f>+'data''12'!D115</f>
        <v>1000</v>
      </c>
      <c r="O119" s="277">
        <f>+'data''12'!E115</f>
        <v>50</v>
      </c>
      <c r="P119" s="278">
        <f t="shared" si="24"/>
        <v>1050</v>
      </c>
      <c r="Q119" s="267">
        <f>IF('data''12'!G115&lt;Z119, 'data''12'!G115, 'data''12'!G115-Z119)</f>
        <v>1616</v>
      </c>
      <c r="R119" s="279"/>
      <c r="S119" s="279"/>
      <c r="T119" s="77" t="str">
        <f>+'data''12'!H115</f>
        <v>Y</v>
      </c>
      <c r="U119" s="187" t="str">
        <f>+'data''12'!I115</f>
        <v>Y</v>
      </c>
      <c r="V119" s="77"/>
      <c r="W119" s="78" t="str">
        <f t="shared" si="26"/>
        <v/>
      </c>
      <c r="X119" s="79" t="str">
        <f t="shared" si="27"/>
        <v/>
      </c>
      <c r="Y119" s="77">
        <f t="shared" si="28"/>
        <v>1616</v>
      </c>
      <c r="Z119" s="5">
        <v>0</v>
      </c>
      <c r="AA119" s="5">
        <v>0</v>
      </c>
      <c r="AC119" s="35" t="str">
        <f t="shared" si="29"/>
        <v/>
      </c>
      <c r="AD119" s="279">
        <f t="shared" si="25"/>
        <v>0</v>
      </c>
    </row>
    <row r="120" spans="1:30">
      <c r="B120" s="266">
        <v>41021</v>
      </c>
      <c r="C120" s="267">
        <f>'data''12'!B116</f>
        <v>0</v>
      </c>
      <c r="D120" s="268">
        <f t="shared" si="15"/>
        <v>0</v>
      </c>
      <c r="E120" s="269">
        <f t="shared" si="16"/>
        <v>0</v>
      </c>
      <c r="F120" s="270">
        <f t="shared" si="17"/>
        <v>0</v>
      </c>
      <c r="G120" s="271">
        <f t="shared" si="18"/>
        <v>1000</v>
      </c>
      <c r="H120" s="268">
        <f t="shared" si="19"/>
        <v>1000</v>
      </c>
      <c r="I120" s="272">
        <f t="shared" si="20"/>
        <v>609.61232999999993</v>
      </c>
      <c r="J120" s="273">
        <f t="shared" si="21"/>
        <v>0</v>
      </c>
      <c r="K120" s="274">
        <f t="shared" si="22"/>
        <v>0</v>
      </c>
      <c r="L120" s="267">
        <f>'data''12'!C116</f>
        <v>1609.6123299999999</v>
      </c>
      <c r="M120" s="275">
        <f t="shared" si="23"/>
        <v>1129</v>
      </c>
      <c r="N120" s="276">
        <f>+'data''12'!D116</f>
        <v>1000</v>
      </c>
      <c r="O120" s="277">
        <f>+'data''12'!E116</f>
        <v>50</v>
      </c>
      <c r="P120" s="278">
        <f t="shared" si="24"/>
        <v>1050</v>
      </c>
      <c r="Q120" s="267">
        <f>IF('data''12'!G116&lt;Z120, 'data''12'!G116, 'data''12'!G116-Z120)</f>
        <v>1129</v>
      </c>
      <c r="R120" s="279"/>
      <c r="S120" s="279"/>
      <c r="T120" s="77" t="str">
        <f>+'data''12'!H116</f>
        <v>Y</v>
      </c>
      <c r="U120" s="187" t="str">
        <f>+'data''12'!I116</f>
        <v>Y</v>
      </c>
      <c r="V120" s="77"/>
      <c r="W120" s="78" t="str">
        <f t="shared" si="26"/>
        <v/>
      </c>
      <c r="X120" s="79" t="str">
        <f t="shared" si="27"/>
        <v/>
      </c>
      <c r="Y120" s="77">
        <f t="shared" si="28"/>
        <v>1129</v>
      </c>
      <c r="Z120" s="5">
        <v>0</v>
      </c>
      <c r="AA120" s="5">
        <v>0</v>
      </c>
      <c r="AC120" s="35" t="str">
        <f t="shared" si="29"/>
        <v/>
      </c>
      <c r="AD120" s="279">
        <f t="shared" si="25"/>
        <v>0</v>
      </c>
    </row>
    <row r="121" spans="1:30">
      <c r="B121" s="266">
        <v>41022</v>
      </c>
      <c r="C121" s="267">
        <f>'data''12'!B117</f>
        <v>0</v>
      </c>
      <c r="D121" s="268">
        <f t="shared" si="15"/>
        <v>0</v>
      </c>
      <c r="E121" s="269">
        <f t="shared" si="16"/>
        <v>0</v>
      </c>
      <c r="F121" s="270">
        <f t="shared" si="17"/>
        <v>0</v>
      </c>
      <c r="G121" s="271">
        <f t="shared" si="18"/>
        <v>1000</v>
      </c>
      <c r="H121" s="268">
        <f t="shared" si="19"/>
        <v>1000</v>
      </c>
      <c r="I121" s="272">
        <f t="shared" si="20"/>
        <v>511.38283700000011</v>
      </c>
      <c r="J121" s="273">
        <f t="shared" si="21"/>
        <v>0</v>
      </c>
      <c r="K121" s="274">
        <f t="shared" si="22"/>
        <v>0</v>
      </c>
      <c r="L121" s="267">
        <f>'data''12'!C117</f>
        <v>1511.3828370000001</v>
      </c>
      <c r="M121" s="275">
        <f t="shared" si="23"/>
        <v>608</v>
      </c>
      <c r="N121" s="276">
        <f>+'data''12'!D117</f>
        <v>1000</v>
      </c>
      <c r="O121" s="277">
        <f>+'data''12'!E117</f>
        <v>50</v>
      </c>
      <c r="P121" s="278">
        <f t="shared" si="24"/>
        <v>1050</v>
      </c>
      <c r="Q121" s="267">
        <f>IF('data''12'!G117&lt;Z121, 'data''12'!G117, 'data''12'!G117-Z121)</f>
        <v>608</v>
      </c>
      <c r="R121" s="279"/>
      <c r="S121" s="279"/>
      <c r="T121" s="77" t="str">
        <f>+'data''12'!H117</f>
        <v>Y</v>
      </c>
      <c r="U121" s="187" t="str">
        <f>+'data''12'!I117</f>
        <v>Y</v>
      </c>
      <c r="V121" s="77"/>
      <c r="W121" s="78" t="str">
        <f t="shared" si="26"/>
        <v/>
      </c>
      <c r="X121" s="79" t="str">
        <f t="shared" si="27"/>
        <v/>
      </c>
      <c r="Y121" s="77">
        <f t="shared" si="28"/>
        <v>608</v>
      </c>
      <c r="Z121" s="5">
        <v>0</v>
      </c>
      <c r="AA121" s="5">
        <v>0</v>
      </c>
      <c r="AC121" s="35" t="str">
        <f t="shared" si="29"/>
        <v/>
      </c>
      <c r="AD121" s="279">
        <f t="shared" si="25"/>
        <v>0</v>
      </c>
    </row>
    <row r="122" spans="1:30">
      <c r="B122" s="266">
        <v>41023</v>
      </c>
      <c r="C122" s="267">
        <f>'data''12'!B118</f>
        <v>0</v>
      </c>
      <c r="D122" s="268">
        <f t="shared" si="15"/>
        <v>0</v>
      </c>
      <c r="E122" s="269">
        <f t="shared" si="16"/>
        <v>0</v>
      </c>
      <c r="F122" s="270">
        <f t="shared" si="17"/>
        <v>0</v>
      </c>
      <c r="G122" s="271">
        <f t="shared" si="18"/>
        <v>1000</v>
      </c>
      <c r="H122" s="268">
        <f t="shared" si="19"/>
        <v>1000</v>
      </c>
      <c r="I122" s="272">
        <f t="shared" si="20"/>
        <v>412.35339999999997</v>
      </c>
      <c r="J122" s="273">
        <f t="shared" si="21"/>
        <v>0</v>
      </c>
      <c r="K122" s="274">
        <f t="shared" si="22"/>
        <v>0</v>
      </c>
      <c r="L122" s="267">
        <f>'data''12'!C118</f>
        <v>1412.3534</v>
      </c>
      <c r="M122" s="275">
        <f t="shared" si="23"/>
        <v>413</v>
      </c>
      <c r="N122" s="276">
        <f>+'data''12'!D118</f>
        <v>1000</v>
      </c>
      <c r="O122" s="277">
        <f>+'data''12'!E118</f>
        <v>50</v>
      </c>
      <c r="P122" s="278">
        <f t="shared" si="24"/>
        <v>1050</v>
      </c>
      <c r="Q122" s="267">
        <f>IF('data''12'!G118&lt;Z122, 'data''12'!G118, 'data''12'!G118-Z122)</f>
        <v>413</v>
      </c>
      <c r="R122" s="279"/>
      <c r="S122" s="279"/>
      <c r="T122" s="77" t="str">
        <f>+'data''12'!H118</f>
        <v>Y</v>
      </c>
      <c r="U122" s="187" t="str">
        <f>+'data''12'!I118</f>
        <v>Y</v>
      </c>
      <c r="V122" s="77"/>
      <c r="W122" s="78" t="str">
        <f t="shared" si="26"/>
        <v/>
      </c>
      <c r="X122" s="79" t="str">
        <f t="shared" si="27"/>
        <v/>
      </c>
      <c r="Y122" s="77">
        <f t="shared" si="28"/>
        <v>413</v>
      </c>
      <c r="Z122" s="5">
        <v>0</v>
      </c>
      <c r="AA122" s="5">
        <v>0</v>
      </c>
      <c r="AC122" s="35" t="str">
        <f t="shared" si="29"/>
        <v/>
      </c>
      <c r="AD122" s="279">
        <f t="shared" si="25"/>
        <v>0</v>
      </c>
    </row>
    <row r="123" spans="1:30">
      <c r="B123" s="266">
        <v>41024</v>
      </c>
      <c r="C123" s="267">
        <f>'data''12'!B119</f>
        <v>0</v>
      </c>
      <c r="D123" s="268">
        <f t="shared" si="15"/>
        <v>0</v>
      </c>
      <c r="E123" s="269">
        <f t="shared" si="16"/>
        <v>0</v>
      </c>
      <c r="F123" s="270">
        <f t="shared" si="17"/>
        <v>0</v>
      </c>
      <c r="G123" s="271">
        <f t="shared" si="18"/>
        <v>1000</v>
      </c>
      <c r="H123" s="268">
        <f t="shared" si="19"/>
        <v>1000</v>
      </c>
      <c r="I123" s="272">
        <f t="shared" si="20"/>
        <v>408.47299999999996</v>
      </c>
      <c r="J123" s="273">
        <f t="shared" si="21"/>
        <v>0</v>
      </c>
      <c r="K123" s="274">
        <f t="shared" si="22"/>
        <v>0</v>
      </c>
      <c r="L123" s="267">
        <f>'data''12'!C119</f>
        <v>1408.473</v>
      </c>
      <c r="M123" s="275">
        <f t="shared" si="23"/>
        <v>684</v>
      </c>
      <c r="N123" s="276">
        <f>+'data''12'!D119</f>
        <v>1000</v>
      </c>
      <c r="O123" s="277">
        <f>+'data''12'!E119</f>
        <v>50</v>
      </c>
      <c r="P123" s="278">
        <f t="shared" si="24"/>
        <v>1050</v>
      </c>
      <c r="Q123" s="267">
        <f>IF('data''12'!G119&lt;Z123, 'data''12'!G119, 'data''12'!G119-Z123)</f>
        <v>684</v>
      </c>
      <c r="R123" s="279"/>
      <c r="S123" s="279"/>
      <c r="T123" s="77" t="str">
        <f>+'data''12'!H119</f>
        <v>Y</v>
      </c>
      <c r="U123" s="187" t="str">
        <f>+'data''12'!I119</f>
        <v>Y</v>
      </c>
      <c r="V123" s="77"/>
      <c r="W123" s="78" t="str">
        <f t="shared" si="26"/>
        <v/>
      </c>
      <c r="X123" s="79" t="str">
        <f t="shared" si="27"/>
        <v/>
      </c>
      <c r="Y123" s="77">
        <f t="shared" si="28"/>
        <v>684</v>
      </c>
      <c r="Z123" s="5">
        <v>0</v>
      </c>
      <c r="AA123" s="5">
        <v>0</v>
      </c>
      <c r="AC123" s="35" t="str">
        <f t="shared" si="29"/>
        <v/>
      </c>
      <c r="AD123" s="279">
        <f t="shared" si="25"/>
        <v>0</v>
      </c>
    </row>
    <row r="124" spans="1:30">
      <c r="B124" s="266">
        <v>41025</v>
      </c>
      <c r="C124" s="267">
        <f>'data''12'!B120</f>
        <v>0</v>
      </c>
      <c r="D124" s="268">
        <f t="shared" si="15"/>
        <v>0</v>
      </c>
      <c r="E124" s="269">
        <f t="shared" si="16"/>
        <v>0</v>
      </c>
      <c r="F124" s="270">
        <f t="shared" si="17"/>
        <v>0</v>
      </c>
      <c r="G124" s="271">
        <f t="shared" si="18"/>
        <v>1000</v>
      </c>
      <c r="H124" s="268">
        <f t="shared" si="19"/>
        <v>1000</v>
      </c>
      <c r="I124" s="272">
        <f t="shared" si="20"/>
        <v>414.36699999999996</v>
      </c>
      <c r="J124" s="273">
        <f t="shared" si="21"/>
        <v>0</v>
      </c>
      <c r="K124" s="274">
        <f t="shared" si="22"/>
        <v>0</v>
      </c>
      <c r="L124" s="267">
        <f>'data''12'!C120</f>
        <v>1414.367</v>
      </c>
      <c r="M124" s="275">
        <f t="shared" si="23"/>
        <v>688</v>
      </c>
      <c r="N124" s="276">
        <f>+'data''12'!D120</f>
        <v>1000</v>
      </c>
      <c r="O124" s="277">
        <f>+'data''12'!E120</f>
        <v>50</v>
      </c>
      <c r="P124" s="278">
        <f t="shared" si="24"/>
        <v>1050</v>
      </c>
      <c r="Q124" s="267">
        <f>IF('data''12'!G120&lt;Z124, 'data''12'!G120, 'data''12'!G120-Z124)</f>
        <v>688</v>
      </c>
      <c r="R124" s="279"/>
      <c r="S124" s="279"/>
      <c r="T124" s="77" t="str">
        <f>+'data''12'!H120</f>
        <v>Y</v>
      </c>
      <c r="U124" s="187" t="str">
        <f>+'data''12'!I120</f>
        <v>Y</v>
      </c>
      <c r="V124" s="77"/>
      <c r="W124" s="78" t="str">
        <f t="shared" si="26"/>
        <v/>
      </c>
      <c r="X124" s="79" t="str">
        <f t="shared" si="27"/>
        <v/>
      </c>
      <c r="Y124" s="77">
        <f t="shared" si="28"/>
        <v>688</v>
      </c>
      <c r="Z124" s="5">
        <v>0</v>
      </c>
      <c r="AA124" s="5">
        <v>0</v>
      </c>
      <c r="AC124" s="35" t="str">
        <f t="shared" si="29"/>
        <v/>
      </c>
      <c r="AD124" s="279">
        <f t="shared" si="25"/>
        <v>0</v>
      </c>
    </row>
    <row r="125" spans="1:30">
      <c r="B125" s="266">
        <v>41026</v>
      </c>
      <c r="C125" s="267">
        <f>'data''12'!B121</f>
        <v>0</v>
      </c>
      <c r="D125" s="268">
        <f t="shared" si="15"/>
        <v>0</v>
      </c>
      <c r="E125" s="269">
        <f t="shared" si="16"/>
        <v>0</v>
      </c>
      <c r="F125" s="270">
        <f t="shared" si="17"/>
        <v>0</v>
      </c>
      <c r="G125" s="271">
        <f t="shared" si="18"/>
        <v>1000</v>
      </c>
      <c r="H125" s="268">
        <f t="shared" si="19"/>
        <v>1000</v>
      </c>
      <c r="I125" s="272">
        <f t="shared" si="20"/>
        <v>410.78</v>
      </c>
      <c r="J125" s="273">
        <f t="shared" si="21"/>
        <v>0</v>
      </c>
      <c r="K125" s="274">
        <f t="shared" si="22"/>
        <v>0</v>
      </c>
      <c r="L125" s="267">
        <f>'data''12'!C121</f>
        <v>1410.78</v>
      </c>
      <c r="M125" s="275">
        <f t="shared" si="23"/>
        <v>684</v>
      </c>
      <c r="N125" s="276">
        <f>+'data''12'!D121</f>
        <v>1000</v>
      </c>
      <c r="O125" s="277">
        <f>+'data''12'!E121</f>
        <v>50</v>
      </c>
      <c r="P125" s="278">
        <f t="shared" si="24"/>
        <v>1050</v>
      </c>
      <c r="Q125" s="267">
        <f>IF('data''12'!G121&lt;Z125, 'data''12'!G121, 'data''12'!G121-Z125)</f>
        <v>684</v>
      </c>
      <c r="R125" s="279"/>
      <c r="S125" s="279"/>
      <c r="T125" s="77" t="str">
        <f>+'data''12'!H121</f>
        <v>Y</v>
      </c>
      <c r="U125" s="187" t="str">
        <f>+'data''12'!I121</f>
        <v>Y</v>
      </c>
      <c r="V125" s="77"/>
      <c r="W125" s="78" t="str">
        <f t="shared" si="26"/>
        <v/>
      </c>
      <c r="X125" s="79" t="str">
        <f t="shared" si="27"/>
        <v/>
      </c>
      <c r="Y125" s="77">
        <f t="shared" si="28"/>
        <v>684</v>
      </c>
      <c r="Z125" s="5">
        <v>0</v>
      </c>
      <c r="AA125" s="5">
        <v>0</v>
      </c>
      <c r="AC125" s="35" t="str">
        <f t="shared" si="29"/>
        <v/>
      </c>
      <c r="AD125" s="279">
        <f t="shared" si="25"/>
        <v>0</v>
      </c>
    </row>
    <row r="126" spans="1:30" s="85" customFormat="1">
      <c r="A126" s="280"/>
      <c r="B126" s="266">
        <v>41027</v>
      </c>
      <c r="C126" s="267">
        <f>'data''12'!B122</f>
        <v>29.241859999999999</v>
      </c>
      <c r="D126" s="268">
        <f t="shared" si="15"/>
        <v>0</v>
      </c>
      <c r="E126" s="269">
        <f t="shared" si="16"/>
        <v>0</v>
      </c>
      <c r="F126" s="270">
        <f t="shared" si="17"/>
        <v>0</v>
      </c>
      <c r="G126" s="271">
        <f t="shared" si="18"/>
        <v>1000</v>
      </c>
      <c r="H126" s="268">
        <f t="shared" si="19"/>
        <v>1000</v>
      </c>
      <c r="I126" s="272">
        <f t="shared" si="20"/>
        <v>408.05899999999997</v>
      </c>
      <c r="J126" s="273">
        <f t="shared" si="21"/>
        <v>0</v>
      </c>
      <c r="K126" s="274">
        <f t="shared" si="22"/>
        <v>0</v>
      </c>
      <c r="L126" s="267">
        <f>'data''12'!C122</f>
        <v>1408.059</v>
      </c>
      <c r="M126" s="275">
        <f t="shared" si="23"/>
        <v>684</v>
      </c>
      <c r="N126" s="276">
        <f>+'data''12'!D122</f>
        <v>1000</v>
      </c>
      <c r="O126" s="277">
        <f>+'data''12'!E122</f>
        <v>50</v>
      </c>
      <c r="P126" s="278">
        <f t="shared" si="24"/>
        <v>1050</v>
      </c>
      <c r="Q126" s="267">
        <f>IF('data''12'!G122&lt;Z126, 'data''12'!G122, 'data''12'!G122-Z126)</f>
        <v>684</v>
      </c>
      <c r="R126" s="281"/>
      <c r="S126" s="281"/>
      <c r="T126" s="77" t="str">
        <f>+'data''12'!H122</f>
        <v>Y</v>
      </c>
      <c r="U126" s="187" t="str">
        <f>+'data''12'!I122</f>
        <v>Y</v>
      </c>
      <c r="V126" s="82"/>
      <c r="W126" s="83" t="str">
        <f t="shared" si="26"/>
        <v/>
      </c>
      <c r="X126" s="84" t="str">
        <f t="shared" si="27"/>
        <v/>
      </c>
      <c r="Y126" s="77">
        <f t="shared" si="28"/>
        <v>684</v>
      </c>
      <c r="Z126" s="85">
        <v>0</v>
      </c>
      <c r="AA126" s="85">
        <v>0</v>
      </c>
      <c r="AC126" s="35" t="str">
        <f t="shared" si="29"/>
        <v/>
      </c>
      <c r="AD126" s="279">
        <f t="shared" si="25"/>
        <v>0</v>
      </c>
    </row>
    <row r="127" spans="1:30">
      <c r="B127" s="266">
        <v>41028</v>
      </c>
      <c r="C127" s="267">
        <f>'data''12'!B123</f>
        <v>65.542100000000005</v>
      </c>
      <c r="D127" s="268">
        <f t="shared" si="15"/>
        <v>0</v>
      </c>
      <c r="E127" s="269">
        <f t="shared" si="16"/>
        <v>0</v>
      </c>
      <c r="F127" s="270">
        <f t="shared" si="17"/>
        <v>0</v>
      </c>
      <c r="G127" s="271">
        <f t="shared" si="18"/>
        <v>1000</v>
      </c>
      <c r="H127" s="268">
        <f t="shared" si="19"/>
        <v>1000</v>
      </c>
      <c r="I127" s="272">
        <f t="shared" si="20"/>
        <v>404.51</v>
      </c>
      <c r="J127" s="273">
        <f t="shared" si="21"/>
        <v>0</v>
      </c>
      <c r="K127" s="274">
        <f t="shared" si="22"/>
        <v>0</v>
      </c>
      <c r="L127" s="267">
        <f>'data''12'!C123</f>
        <v>1404.51</v>
      </c>
      <c r="M127" s="275">
        <f t="shared" si="23"/>
        <v>684</v>
      </c>
      <c r="N127" s="276">
        <f>+'data''12'!D123</f>
        <v>1000</v>
      </c>
      <c r="O127" s="277">
        <f>+'data''12'!E123</f>
        <v>50</v>
      </c>
      <c r="P127" s="278">
        <f t="shared" si="24"/>
        <v>1050</v>
      </c>
      <c r="Q127" s="267">
        <f>IF('data''12'!G123&lt;Z127, 'data''12'!G123, 'data''12'!G123-Z127)</f>
        <v>684</v>
      </c>
      <c r="R127" s="279"/>
      <c r="S127" s="279"/>
      <c r="T127" s="77" t="str">
        <f>+'data''12'!H123</f>
        <v>Y</v>
      </c>
      <c r="U127" s="187" t="str">
        <f>+'data''12'!I123</f>
        <v>Y</v>
      </c>
      <c r="V127" s="77"/>
      <c r="W127" s="78" t="str">
        <f t="shared" si="26"/>
        <v/>
      </c>
      <c r="X127" s="79" t="str">
        <f t="shared" si="27"/>
        <v/>
      </c>
      <c r="Y127" s="77">
        <f t="shared" si="28"/>
        <v>684</v>
      </c>
      <c r="Z127" s="5">
        <v>0</v>
      </c>
      <c r="AA127" s="5">
        <v>0</v>
      </c>
      <c r="AC127" s="35" t="str">
        <f t="shared" si="29"/>
        <v/>
      </c>
      <c r="AD127" s="279">
        <f t="shared" si="25"/>
        <v>0</v>
      </c>
    </row>
    <row r="128" spans="1:30">
      <c r="B128" s="266">
        <v>41029</v>
      </c>
      <c r="C128" s="267">
        <f>'data''12'!B124</f>
        <v>372.58163000000002</v>
      </c>
      <c r="D128" s="268">
        <f t="shared" si="15"/>
        <v>0</v>
      </c>
      <c r="E128" s="269">
        <f t="shared" si="16"/>
        <v>0</v>
      </c>
      <c r="F128" s="270">
        <f t="shared" si="17"/>
        <v>0</v>
      </c>
      <c r="G128" s="271">
        <f t="shared" si="18"/>
        <v>1000</v>
      </c>
      <c r="H128" s="268">
        <f t="shared" si="19"/>
        <v>1000</v>
      </c>
      <c r="I128" s="272">
        <f t="shared" si="20"/>
        <v>416.82000000000016</v>
      </c>
      <c r="J128" s="273">
        <f t="shared" si="21"/>
        <v>0</v>
      </c>
      <c r="K128" s="274">
        <f t="shared" si="22"/>
        <v>0</v>
      </c>
      <c r="L128" s="267">
        <f>'data''12'!C124</f>
        <v>1416.8200000000002</v>
      </c>
      <c r="M128" s="275">
        <f t="shared" si="23"/>
        <v>872</v>
      </c>
      <c r="N128" s="276">
        <f>+'data''12'!D124</f>
        <v>1000</v>
      </c>
      <c r="O128" s="277">
        <f>+'data''12'!E124</f>
        <v>50</v>
      </c>
      <c r="P128" s="278">
        <f t="shared" si="24"/>
        <v>1050</v>
      </c>
      <c r="Q128" s="267">
        <f>IF('data''12'!G124&lt;Z128, 'data''12'!G124, 'data''12'!G124-Z128)</f>
        <v>872</v>
      </c>
      <c r="R128" s="279"/>
      <c r="S128" s="279"/>
      <c r="T128" s="77" t="str">
        <f>+'data''12'!H124</f>
        <v>Y</v>
      </c>
      <c r="U128" s="187" t="str">
        <f>+'data''12'!I124</f>
        <v>Y</v>
      </c>
      <c r="V128" s="77"/>
      <c r="W128" s="78" t="str">
        <f t="shared" si="26"/>
        <v/>
      </c>
      <c r="X128" s="79" t="str">
        <f t="shared" si="27"/>
        <v/>
      </c>
      <c r="Y128" s="77">
        <f t="shared" si="28"/>
        <v>872</v>
      </c>
      <c r="Z128" s="5">
        <v>0</v>
      </c>
      <c r="AA128" s="5">
        <v>0</v>
      </c>
      <c r="AC128" s="35" t="str">
        <f t="shared" si="29"/>
        <v/>
      </c>
      <c r="AD128" s="279">
        <f t="shared" si="25"/>
        <v>0</v>
      </c>
    </row>
    <row r="129" spans="1:30" s="85" customFormat="1">
      <c r="A129" s="280"/>
      <c r="B129" s="266">
        <v>41030</v>
      </c>
      <c r="C129" s="267">
        <f>'data''12'!B125</f>
        <v>335.27305000000001</v>
      </c>
      <c r="D129" s="268">
        <f t="shared" si="15"/>
        <v>0</v>
      </c>
      <c r="E129" s="269">
        <f t="shared" si="16"/>
        <v>0</v>
      </c>
      <c r="F129" s="270">
        <f t="shared" si="17"/>
        <v>0</v>
      </c>
      <c r="G129" s="271">
        <f t="shared" si="18"/>
        <v>1000</v>
      </c>
      <c r="H129" s="268">
        <f t="shared" si="19"/>
        <v>1000</v>
      </c>
      <c r="I129" s="272">
        <f t="shared" si="20"/>
        <v>596.02884323263993</v>
      </c>
      <c r="J129" s="273">
        <f t="shared" si="21"/>
        <v>0</v>
      </c>
      <c r="K129" s="274">
        <f t="shared" si="22"/>
        <v>0</v>
      </c>
      <c r="L129" s="267">
        <f>'data''12'!C125</f>
        <v>1596.0288432326399</v>
      </c>
      <c r="M129" s="275">
        <f t="shared" si="23"/>
        <v>1129</v>
      </c>
      <c r="N129" s="276">
        <f>+'data''12'!D125</f>
        <v>1000</v>
      </c>
      <c r="O129" s="277">
        <f>+'data''12'!E125</f>
        <v>50</v>
      </c>
      <c r="P129" s="278">
        <f t="shared" si="24"/>
        <v>1050</v>
      </c>
      <c r="Q129" s="267">
        <f>IF('data''12'!G125&lt;Z129, 'data''12'!G125, 'data''12'!G125-Z129)</f>
        <v>1129</v>
      </c>
      <c r="R129" s="281"/>
      <c r="S129" s="281"/>
      <c r="T129" s="77" t="str">
        <f>+'data''12'!H125</f>
        <v>Y</v>
      </c>
      <c r="U129" s="187" t="str">
        <f>+'data''12'!I125</f>
        <v>Y</v>
      </c>
      <c r="V129" s="82"/>
      <c r="W129" s="83" t="str">
        <f t="shared" si="26"/>
        <v/>
      </c>
      <c r="X129" s="84" t="str">
        <f t="shared" si="27"/>
        <v/>
      </c>
      <c r="Y129" s="77">
        <f t="shared" si="28"/>
        <v>1129</v>
      </c>
      <c r="Z129" s="85">
        <v>0</v>
      </c>
      <c r="AA129" s="85">
        <v>0</v>
      </c>
      <c r="AC129" s="35" t="str">
        <f t="shared" si="29"/>
        <v/>
      </c>
      <c r="AD129" s="279">
        <f t="shared" si="25"/>
        <v>0</v>
      </c>
    </row>
    <row r="130" spans="1:30">
      <c r="B130" s="266">
        <v>41031</v>
      </c>
      <c r="C130" s="267">
        <f>'data''12'!B126</f>
        <v>368.54827</v>
      </c>
      <c r="D130" s="268">
        <f t="shared" si="15"/>
        <v>0</v>
      </c>
      <c r="E130" s="269">
        <f t="shared" si="16"/>
        <v>0</v>
      </c>
      <c r="F130" s="270">
        <f t="shared" si="17"/>
        <v>0</v>
      </c>
      <c r="G130" s="271">
        <f t="shared" si="18"/>
        <v>1000</v>
      </c>
      <c r="H130" s="268">
        <f t="shared" si="19"/>
        <v>1000</v>
      </c>
      <c r="I130" s="272">
        <f t="shared" si="20"/>
        <v>980.03051578008308</v>
      </c>
      <c r="J130" s="273">
        <f t="shared" si="21"/>
        <v>0</v>
      </c>
      <c r="K130" s="274">
        <f t="shared" si="22"/>
        <v>0</v>
      </c>
      <c r="L130" s="267">
        <f>'data''12'!C126</f>
        <v>1980.0305157800831</v>
      </c>
      <c r="M130" s="275">
        <f t="shared" si="23"/>
        <v>1101</v>
      </c>
      <c r="N130" s="276">
        <f>+'data''12'!D126</f>
        <v>1000</v>
      </c>
      <c r="O130" s="277">
        <f>+'data''12'!E126</f>
        <v>50</v>
      </c>
      <c r="P130" s="278">
        <f t="shared" si="24"/>
        <v>1050</v>
      </c>
      <c r="Q130" s="267">
        <f>IF('data''12'!G126&lt;Z130, 'data''12'!G126, 'data''12'!G126-Z130)</f>
        <v>1101</v>
      </c>
      <c r="R130" s="279"/>
      <c r="S130" s="279"/>
      <c r="T130" s="77" t="str">
        <f>+'data''12'!H126</f>
        <v>Y</v>
      </c>
      <c r="U130" s="187" t="str">
        <f>+'data''12'!I126</f>
        <v>Y</v>
      </c>
      <c r="V130" s="77"/>
      <c r="W130" s="78" t="str">
        <f t="shared" si="26"/>
        <v/>
      </c>
      <c r="X130" s="79" t="str">
        <f t="shared" si="27"/>
        <v/>
      </c>
      <c r="Y130" s="77">
        <f t="shared" si="28"/>
        <v>1101</v>
      </c>
      <c r="Z130" s="5">
        <v>0</v>
      </c>
      <c r="AA130" s="5">
        <v>0</v>
      </c>
      <c r="AC130" s="35" t="str">
        <f t="shared" si="29"/>
        <v/>
      </c>
      <c r="AD130" s="279">
        <f t="shared" si="25"/>
        <v>0</v>
      </c>
    </row>
    <row r="131" spans="1:30">
      <c r="B131" s="266">
        <v>41032</v>
      </c>
      <c r="C131" s="267">
        <f>'data''12'!B127</f>
        <v>474.92813999999998</v>
      </c>
      <c r="D131" s="268">
        <f t="shared" si="15"/>
        <v>0</v>
      </c>
      <c r="E131" s="269">
        <f t="shared" si="16"/>
        <v>0</v>
      </c>
      <c r="F131" s="270">
        <f t="shared" si="17"/>
        <v>0</v>
      </c>
      <c r="G131" s="271">
        <f t="shared" si="18"/>
        <v>1000</v>
      </c>
      <c r="H131" s="268">
        <f t="shared" si="19"/>
        <v>1000</v>
      </c>
      <c r="I131" s="272">
        <f t="shared" si="20"/>
        <v>1064.0072753384929</v>
      </c>
      <c r="J131" s="273">
        <f t="shared" si="21"/>
        <v>0</v>
      </c>
      <c r="K131" s="274">
        <f t="shared" si="22"/>
        <v>0</v>
      </c>
      <c r="L131" s="267">
        <f>'data''12'!C127</f>
        <v>2064.0072753384929</v>
      </c>
      <c r="M131" s="275">
        <f t="shared" si="23"/>
        <v>1430</v>
      </c>
      <c r="N131" s="276">
        <f>+'data''12'!D127</f>
        <v>1000</v>
      </c>
      <c r="O131" s="277">
        <f>+'data''12'!E127</f>
        <v>50</v>
      </c>
      <c r="P131" s="278">
        <f t="shared" si="24"/>
        <v>1050</v>
      </c>
      <c r="Q131" s="267">
        <f>IF('data''12'!G127&lt;Z131, 'data''12'!G127, 'data''12'!G127-Z131)</f>
        <v>1430</v>
      </c>
      <c r="R131" s="279"/>
      <c r="S131" s="279"/>
      <c r="T131" s="77" t="str">
        <f>+'data''12'!H127</f>
        <v>Y</v>
      </c>
      <c r="U131" s="187" t="str">
        <f>+'data''12'!I127</f>
        <v>Y</v>
      </c>
      <c r="V131" s="77"/>
      <c r="W131" s="78" t="str">
        <f t="shared" si="26"/>
        <v/>
      </c>
      <c r="X131" s="79" t="str">
        <f t="shared" si="27"/>
        <v/>
      </c>
      <c r="Y131" s="77">
        <f t="shared" si="28"/>
        <v>1430</v>
      </c>
      <c r="Z131" s="5">
        <v>0</v>
      </c>
      <c r="AA131" s="5">
        <v>0</v>
      </c>
      <c r="AC131" s="35" t="str">
        <f t="shared" si="29"/>
        <v/>
      </c>
      <c r="AD131" s="279">
        <f t="shared" si="25"/>
        <v>0</v>
      </c>
    </row>
    <row r="132" spans="1:30">
      <c r="B132" s="266">
        <v>41033</v>
      </c>
      <c r="C132" s="267">
        <f>'data''12'!B128</f>
        <v>535.93271000000004</v>
      </c>
      <c r="D132" s="268">
        <f t="shared" si="15"/>
        <v>0</v>
      </c>
      <c r="E132" s="269">
        <f t="shared" si="16"/>
        <v>0</v>
      </c>
      <c r="F132" s="270">
        <f t="shared" si="17"/>
        <v>0</v>
      </c>
      <c r="G132" s="271">
        <f t="shared" si="18"/>
        <v>1000</v>
      </c>
      <c r="H132" s="268">
        <f t="shared" si="19"/>
        <v>1000</v>
      </c>
      <c r="I132" s="272">
        <f t="shared" si="20"/>
        <v>1665.8193201428057</v>
      </c>
      <c r="J132" s="273">
        <f t="shared" si="21"/>
        <v>0</v>
      </c>
      <c r="K132" s="274">
        <f t="shared" si="22"/>
        <v>0</v>
      </c>
      <c r="L132" s="267">
        <f>'data''12'!C128</f>
        <v>2665.8193201428057</v>
      </c>
      <c r="M132" s="275">
        <f t="shared" si="23"/>
        <v>1800</v>
      </c>
      <c r="N132" s="276">
        <f>+'data''12'!D128</f>
        <v>1000</v>
      </c>
      <c r="O132" s="277">
        <f>+'data''12'!E128</f>
        <v>50</v>
      </c>
      <c r="P132" s="278">
        <f t="shared" si="24"/>
        <v>1050</v>
      </c>
      <c r="Q132" s="267">
        <f>IF('data''12'!G128&lt;Z132, 'data''12'!G128, 'data''12'!G128-Z132)</f>
        <v>1800</v>
      </c>
      <c r="R132" s="279"/>
      <c r="S132" s="279"/>
      <c r="T132" s="77" t="str">
        <f>+'data''12'!H128</f>
        <v>Y</v>
      </c>
      <c r="U132" s="187" t="str">
        <f>+'data''12'!I128</f>
        <v>Y</v>
      </c>
      <c r="V132" s="77"/>
      <c r="W132" s="78" t="str">
        <f t="shared" si="26"/>
        <v/>
      </c>
      <c r="X132" s="79" t="str">
        <f t="shared" si="27"/>
        <v/>
      </c>
      <c r="Y132" s="77">
        <f t="shared" si="28"/>
        <v>1800</v>
      </c>
      <c r="Z132" s="5">
        <v>0</v>
      </c>
      <c r="AA132" s="5">
        <v>0</v>
      </c>
      <c r="AC132" s="35" t="str">
        <f t="shared" si="29"/>
        <v/>
      </c>
      <c r="AD132" s="279">
        <f t="shared" si="25"/>
        <v>0</v>
      </c>
    </row>
    <row r="133" spans="1:30">
      <c r="B133" s="266">
        <v>41034</v>
      </c>
      <c r="C133" s="267">
        <f>'data''12'!B129</f>
        <v>640.80007000000001</v>
      </c>
      <c r="D133" s="268">
        <f t="shared" si="15"/>
        <v>0</v>
      </c>
      <c r="E133" s="269">
        <f t="shared" si="16"/>
        <v>0</v>
      </c>
      <c r="F133" s="270">
        <f t="shared" si="17"/>
        <v>0</v>
      </c>
      <c r="G133" s="271">
        <f t="shared" si="18"/>
        <v>1000</v>
      </c>
      <c r="H133" s="268">
        <f t="shared" si="19"/>
        <v>1000</v>
      </c>
      <c r="I133" s="272">
        <f t="shared" si="20"/>
        <v>2055.9910334925453</v>
      </c>
      <c r="J133" s="273">
        <f t="shared" si="21"/>
        <v>0</v>
      </c>
      <c r="K133" s="274">
        <f t="shared" si="22"/>
        <v>0</v>
      </c>
      <c r="L133" s="267">
        <f>'data''12'!C129</f>
        <v>3055.9910334925453</v>
      </c>
      <c r="M133" s="275">
        <f t="shared" si="23"/>
        <v>1676</v>
      </c>
      <c r="N133" s="276">
        <f>+'data''12'!D129</f>
        <v>1000</v>
      </c>
      <c r="O133" s="277">
        <f>+'data''12'!E129</f>
        <v>50</v>
      </c>
      <c r="P133" s="278">
        <f t="shared" si="24"/>
        <v>1050</v>
      </c>
      <c r="Q133" s="267">
        <f>IF('data''12'!G129&lt;Z133, 'data''12'!G129, 'data''12'!G129-Z133)</f>
        <v>1676</v>
      </c>
      <c r="R133" s="279"/>
      <c r="S133" s="279"/>
      <c r="T133" s="77" t="str">
        <f>+'data''12'!H129</f>
        <v>Y</v>
      </c>
      <c r="U133" s="187" t="str">
        <f>+'data''12'!I129</f>
        <v>Y</v>
      </c>
      <c r="V133" s="77"/>
      <c r="W133" s="78" t="str">
        <f t="shared" si="26"/>
        <v/>
      </c>
      <c r="X133" s="79" t="str">
        <f t="shared" si="27"/>
        <v/>
      </c>
      <c r="Y133" s="77">
        <f t="shared" si="28"/>
        <v>1676</v>
      </c>
      <c r="Z133" s="5">
        <v>0</v>
      </c>
      <c r="AA133" s="5">
        <v>0</v>
      </c>
      <c r="AC133" s="35" t="str">
        <f t="shared" si="29"/>
        <v/>
      </c>
      <c r="AD133" s="279">
        <f t="shared" si="25"/>
        <v>0</v>
      </c>
    </row>
    <row r="134" spans="1:30">
      <c r="B134" s="266">
        <v>41035</v>
      </c>
      <c r="C134" s="267">
        <f>'data''12'!B130</f>
        <v>767.34673999999995</v>
      </c>
      <c r="D134" s="268">
        <f t="shared" si="15"/>
        <v>0</v>
      </c>
      <c r="E134" s="269">
        <f t="shared" si="16"/>
        <v>0</v>
      </c>
      <c r="F134" s="270">
        <f t="shared" si="17"/>
        <v>0</v>
      </c>
      <c r="G134" s="271">
        <f t="shared" si="18"/>
        <v>1000</v>
      </c>
      <c r="H134" s="268">
        <f t="shared" si="19"/>
        <v>1000</v>
      </c>
      <c r="I134" s="272">
        <f t="shared" si="20"/>
        <v>2055.8514797093312</v>
      </c>
      <c r="J134" s="273">
        <f t="shared" si="21"/>
        <v>0</v>
      </c>
      <c r="K134" s="274">
        <f t="shared" si="22"/>
        <v>0</v>
      </c>
      <c r="L134" s="267">
        <f>'data''12'!C130</f>
        <v>3055.8514797093312</v>
      </c>
      <c r="M134" s="275">
        <f t="shared" si="23"/>
        <v>2230</v>
      </c>
      <c r="N134" s="276">
        <f>+'data''12'!D130</f>
        <v>1000</v>
      </c>
      <c r="O134" s="277">
        <f>+'data''12'!E130</f>
        <v>50</v>
      </c>
      <c r="P134" s="278">
        <f t="shared" si="24"/>
        <v>1050</v>
      </c>
      <c r="Q134" s="267">
        <f>IF('data''12'!G130&lt;Z134, 'data''12'!G130, 'data''12'!G130-Z134)</f>
        <v>2230</v>
      </c>
      <c r="R134" s="279"/>
      <c r="S134" s="279"/>
      <c r="T134" s="77" t="str">
        <f>+'data''12'!H130</f>
        <v>Y</v>
      </c>
      <c r="U134" s="187" t="str">
        <f>+'data''12'!I130</f>
        <v>Y</v>
      </c>
      <c r="V134" s="77"/>
      <c r="W134" s="78" t="str">
        <f t="shared" si="26"/>
        <v/>
      </c>
      <c r="X134" s="79" t="str">
        <f t="shared" si="27"/>
        <v/>
      </c>
      <c r="Y134" s="77">
        <f t="shared" si="28"/>
        <v>2230</v>
      </c>
      <c r="Z134" s="5">
        <v>0</v>
      </c>
      <c r="AA134" s="5">
        <v>0</v>
      </c>
      <c r="AC134" s="35" t="str">
        <f t="shared" si="29"/>
        <v/>
      </c>
      <c r="AD134" s="279">
        <f t="shared" si="25"/>
        <v>0</v>
      </c>
    </row>
    <row r="135" spans="1:30">
      <c r="B135" s="266">
        <v>41036</v>
      </c>
      <c r="C135" s="267">
        <f>'data''12'!B131</f>
        <v>887.33920000000001</v>
      </c>
      <c r="D135" s="268">
        <f t="shared" si="15"/>
        <v>0</v>
      </c>
      <c r="E135" s="269">
        <f t="shared" si="16"/>
        <v>0</v>
      </c>
      <c r="F135" s="270">
        <f t="shared" si="17"/>
        <v>0</v>
      </c>
      <c r="G135" s="271">
        <f t="shared" si="18"/>
        <v>1000</v>
      </c>
      <c r="H135" s="268">
        <f t="shared" si="19"/>
        <v>1000</v>
      </c>
      <c r="I135" s="272">
        <f t="shared" si="20"/>
        <v>2056.8510000000001</v>
      </c>
      <c r="J135" s="273">
        <f t="shared" si="21"/>
        <v>0</v>
      </c>
      <c r="K135" s="274">
        <f t="shared" si="22"/>
        <v>0</v>
      </c>
      <c r="L135" s="267">
        <f>'data''12'!C131</f>
        <v>3056.8510000000001</v>
      </c>
      <c r="M135" s="275">
        <f t="shared" si="23"/>
        <v>1883</v>
      </c>
      <c r="N135" s="276">
        <f>+'data''12'!D131</f>
        <v>1000</v>
      </c>
      <c r="O135" s="277">
        <f>+'data''12'!E131</f>
        <v>50</v>
      </c>
      <c r="P135" s="278">
        <f t="shared" si="24"/>
        <v>1050</v>
      </c>
      <c r="Q135" s="267">
        <f>IF('data''12'!G131&lt;Z135, 'data''12'!G131, 'data''12'!G131-Z135)</f>
        <v>1883</v>
      </c>
      <c r="R135" s="279"/>
      <c r="S135" s="279"/>
      <c r="T135" s="77" t="str">
        <f>+'data''12'!H131</f>
        <v>Y</v>
      </c>
      <c r="U135" s="187" t="str">
        <f>+'data''12'!I131</f>
        <v>Y</v>
      </c>
      <c r="V135" s="77"/>
      <c r="W135" s="78" t="str">
        <f t="shared" si="26"/>
        <v/>
      </c>
      <c r="X135" s="79" t="str">
        <f t="shared" si="27"/>
        <v/>
      </c>
      <c r="Y135" s="77">
        <f t="shared" si="28"/>
        <v>1883</v>
      </c>
      <c r="Z135" s="5">
        <v>0</v>
      </c>
      <c r="AA135" s="5">
        <v>0</v>
      </c>
      <c r="AC135" s="35" t="str">
        <f t="shared" si="29"/>
        <v/>
      </c>
      <c r="AD135" s="279">
        <f t="shared" si="25"/>
        <v>0</v>
      </c>
    </row>
    <row r="136" spans="1:30" s="85" customFormat="1">
      <c r="A136" s="280"/>
      <c r="B136" s="266">
        <v>41037</v>
      </c>
      <c r="C136" s="267">
        <f>'data''12'!B132</f>
        <v>1116.7365500000001</v>
      </c>
      <c r="D136" s="268">
        <f t="shared" ref="D136:D199" si="30">IF(T136="N",IF(U136="n",IF(N136&gt;M136,M136,N136),0),0)</f>
        <v>0</v>
      </c>
      <c r="E136" s="269">
        <f t="shared" ref="E136:E199" si="31">IF(T136="n",IF(U136="n",IF(N136&gt;M136,N136-M136,0),0),0)</f>
        <v>0</v>
      </c>
      <c r="F136" s="270">
        <f t="shared" ref="F136:F199" si="32">IF(T136="y",IF(U136="n",L136-N136,0),0)</f>
        <v>0</v>
      </c>
      <c r="G136" s="271">
        <f t="shared" ref="G136:G199" si="33">IF(T136="y",N136,0)</f>
        <v>1000</v>
      </c>
      <c r="H136" s="268">
        <f t="shared" ref="H136:H199" si="34">+D136+E136+F136+G136</f>
        <v>1000</v>
      </c>
      <c r="I136" s="272">
        <f t="shared" ref="I136:I199" si="35">IF(U136="y",L136-N136,0)</f>
        <v>2055.7590099999998</v>
      </c>
      <c r="J136" s="273">
        <f t="shared" ref="J136:J199" si="36">IF(U136="y",0,IF(T136="y",0,IF(L136-H136&gt;0,IF(M136-H136&gt;0,IF(L136&gt;=M136,M136-H136,IF(M136-L136&gt;0,L136-H136,0)),0),0)))</f>
        <v>0</v>
      </c>
      <c r="K136" s="274">
        <f t="shared" ref="K136:K199" si="37">IF(U136="y",0,IF(T136="y",0,IF(L136-H136&gt;0,IF(H136-M136&gt;0,L136-H136,IF(L136-M136&gt;0,L136-M136,0)),0)))</f>
        <v>0</v>
      </c>
      <c r="L136" s="267">
        <f>'data''12'!C132</f>
        <v>3055.7590099999998</v>
      </c>
      <c r="M136" s="275">
        <f t="shared" ref="M136:M199" si="38">+Q136-R136-S136</f>
        <v>1113</v>
      </c>
      <c r="N136" s="276">
        <f>+'data''12'!D132</f>
        <v>1000</v>
      </c>
      <c r="O136" s="277">
        <f>+'data''12'!E132</f>
        <v>50</v>
      </c>
      <c r="P136" s="278">
        <f t="shared" ref="P136:P199" si="39">SUM(N136:O136)</f>
        <v>1050</v>
      </c>
      <c r="Q136" s="267">
        <f>IF('data''12'!G132&lt;Z136, 'data''12'!G132, 'data''12'!G132-Z136)</f>
        <v>1113</v>
      </c>
      <c r="R136" s="281"/>
      <c r="S136" s="281"/>
      <c r="T136" s="77" t="str">
        <f>+'data''12'!H132</f>
        <v>Y</v>
      </c>
      <c r="U136" s="187" t="str">
        <f>+'data''12'!I132</f>
        <v>Y</v>
      </c>
      <c r="V136" s="82"/>
      <c r="W136" s="83" t="str">
        <f t="shared" si="26"/>
        <v/>
      </c>
      <c r="X136" s="84" t="str">
        <f t="shared" si="27"/>
        <v/>
      </c>
      <c r="Y136" s="77">
        <f t="shared" si="28"/>
        <v>1113</v>
      </c>
      <c r="Z136" s="85">
        <v>0</v>
      </c>
      <c r="AA136" s="85">
        <v>0</v>
      </c>
      <c r="AC136" s="35" t="str">
        <f t="shared" si="29"/>
        <v/>
      </c>
      <c r="AD136" s="279">
        <f t="shared" ref="AD136:AD199" si="40">M136-Q136</f>
        <v>0</v>
      </c>
    </row>
    <row r="137" spans="1:30" s="85" customFormat="1">
      <c r="A137" s="280"/>
      <c r="B137" s="266">
        <v>41038</v>
      </c>
      <c r="C137" s="267">
        <f>'data''12'!B133</f>
        <v>1398.5675799999999</v>
      </c>
      <c r="D137" s="268">
        <f t="shared" si="30"/>
        <v>0</v>
      </c>
      <c r="E137" s="269">
        <f t="shared" si="31"/>
        <v>0</v>
      </c>
      <c r="F137" s="270">
        <f t="shared" si="32"/>
        <v>0</v>
      </c>
      <c r="G137" s="271">
        <f t="shared" si="33"/>
        <v>1000</v>
      </c>
      <c r="H137" s="268">
        <f t="shared" si="34"/>
        <v>1000</v>
      </c>
      <c r="I137" s="272">
        <f t="shared" si="35"/>
        <v>2296.9989999999998</v>
      </c>
      <c r="J137" s="273">
        <f t="shared" si="36"/>
        <v>0</v>
      </c>
      <c r="K137" s="274">
        <f t="shared" si="37"/>
        <v>0</v>
      </c>
      <c r="L137" s="267">
        <f>'data''12'!C133</f>
        <v>3296.9989999999998</v>
      </c>
      <c r="M137" s="275">
        <f t="shared" si="38"/>
        <v>688</v>
      </c>
      <c r="N137" s="276">
        <f>+'data''12'!D133</f>
        <v>1000</v>
      </c>
      <c r="O137" s="277">
        <f>+'data''12'!E133</f>
        <v>50</v>
      </c>
      <c r="P137" s="278">
        <f t="shared" si="39"/>
        <v>1050</v>
      </c>
      <c r="Q137" s="267">
        <f>IF('data''12'!G133&lt;Z137, 'data''12'!G133, 'data''12'!G133-Z137)</f>
        <v>688</v>
      </c>
      <c r="R137" s="281"/>
      <c r="S137" s="281"/>
      <c r="T137" s="77" t="str">
        <f>+'data''12'!H133</f>
        <v>Y</v>
      </c>
      <c r="U137" s="187" t="str">
        <f>+'data''12'!I133</f>
        <v>Y</v>
      </c>
      <c r="V137" s="82"/>
      <c r="W137" s="78" t="str">
        <f t="shared" ref="W137:W200" si="41">IF(SUM(H137:K137)=L137,"","sum of col (6)-(9) not equal to col (10)")</f>
        <v/>
      </c>
      <c r="X137" s="79" t="str">
        <f t="shared" ref="X137:X200" si="42">IF(T137="N",IF(U137="Y","Col (16)&amp; Col (17) Mismatch",""),"")</f>
        <v/>
      </c>
      <c r="Y137" s="77">
        <f t="shared" ref="Y137:Y200" si="43">IF(T137="y", Q137, Q137-J137-D137)</f>
        <v>688</v>
      </c>
      <c r="Z137" s="85">
        <v>0</v>
      </c>
      <c r="AA137" s="85">
        <v>0</v>
      </c>
      <c r="AC137" s="35" t="str">
        <f t="shared" ref="AC137:AC200" si="44">IF(D137+J137&lt;=Q137, "", "y")</f>
        <v/>
      </c>
      <c r="AD137" s="279">
        <f t="shared" si="40"/>
        <v>0</v>
      </c>
    </row>
    <row r="138" spans="1:30" s="85" customFormat="1">
      <c r="A138" s="280"/>
      <c r="B138" s="266">
        <v>41039</v>
      </c>
      <c r="C138" s="267">
        <f>'data''12'!B134</f>
        <v>1776.69508</v>
      </c>
      <c r="D138" s="268">
        <f t="shared" si="30"/>
        <v>0</v>
      </c>
      <c r="E138" s="269">
        <f t="shared" si="31"/>
        <v>0</v>
      </c>
      <c r="F138" s="270">
        <f t="shared" si="32"/>
        <v>0</v>
      </c>
      <c r="G138" s="271">
        <f t="shared" si="33"/>
        <v>1000</v>
      </c>
      <c r="H138" s="268">
        <f t="shared" si="34"/>
        <v>1000</v>
      </c>
      <c r="I138" s="272">
        <f t="shared" si="35"/>
        <v>2313.3305593999994</v>
      </c>
      <c r="J138" s="273">
        <f t="shared" si="36"/>
        <v>0</v>
      </c>
      <c r="K138" s="274">
        <f t="shared" si="37"/>
        <v>0</v>
      </c>
      <c r="L138" s="267">
        <f>'data''12'!C134</f>
        <v>3313.3305593999994</v>
      </c>
      <c r="M138" s="275">
        <f t="shared" si="38"/>
        <v>739</v>
      </c>
      <c r="N138" s="276">
        <f>+'data''12'!D134</f>
        <v>1000</v>
      </c>
      <c r="O138" s="277">
        <f>+'data''12'!E134</f>
        <v>50</v>
      </c>
      <c r="P138" s="278">
        <f t="shared" si="39"/>
        <v>1050</v>
      </c>
      <c r="Q138" s="267">
        <f>IF('data''12'!G134&lt;Z138, 'data''12'!G134, 'data''12'!G134-Z138)</f>
        <v>739</v>
      </c>
      <c r="R138" s="281"/>
      <c r="S138" s="281"/>
      <c r="T138" s="77" t="str">
        <f>+'data''12'!H134</f>
        <v>Y</v>
      </c>
      <c r="U138" s="187" t="str">
        <f>+'data''12'!I134</f>
        <v>Y</v>
      </c>
      <c r="V138" s="82"/>
      <c r="W138" s="78" t="str">
        <f t="shared" si="41"/>
        <v/>
      </c>
      <c r="X138" s="79" t="str">
        <f t="shared" si="42"/>
        <v/>
      </c>
      <c r="Y138" s="77">
        <f t="shared" si="43"/>
        <v>739</v>
      </c>
      <c r="Z138" s="85">
        <v>0</v>
      </c>
      <c r="AA138" s="85">
        <v>0</v>
      </c>
      <c r="AC138" s="35" t="str">
        <f t="shared" si="44"/>
        <v/>
      </c>
      <c r="AD138" s="279">
        <f t="shared" si="40"/>
        <v>0</v>
      </c>
    </row>
    <row r="139" spans="1:30" s="85" customFormat="1">
      <c r="A139" s="280"/>
      <c r="B139" s="266">
        <v>41040</v>
      </c>
      <c r="C139" s="267">
        <f>'data''12'!B135</f>
        <v>2097.3472000000002</v>
      </c>
      <c r="D139" s="268">
        <f t="shared" si="30"/>
        <v>0</v>
      </c>
      <c r="E139" s="269">
        <f t="shared" si="31"/>
        <v>0</v>
      </c>
      <c r="F139" s="270">
        <f t="shared" si="32"/>
        <v>0</v>
      </c>
      <c r="G139" s="271">
        <f t="shared" si="33"/>
        <v>1000</v>
      </c>
      <c r="H139" s="268">
        <f t="shared" si="34"/>
        <v>1000</v>
      </c>
      <c r="I139" s="272">
        <f t="shared" si="35"/>
        <v>1818</v>
      </c>
      <c r="J139" s="273">
        <f t="shared" si="36"/>
        <v>0</v>
      </c>
      <c r="K139" s="274">
        <f t="shared" si="37"/>
        <v>0</v>
      </c>
      <c r="L139" s="267">
        <f>'data''12'!C135</f>
        <v>2818</v>
      </c>
      <c r="M139" s="275">
        <f t="shared" si="38"/>
        <v>656</v>
      </c>
      <c r="N139" s="276">
        <f>+'data''12'!D135</f>
        <v>1000</v>
      </c>
      <c r="O139" s="277">
        <f>+'data''12'!E135</f>
        <v>50</v>
      </c>
      <c r="P139" s="278">
        <f t="shared" si="39"/>
        <v>1050</v>
      </c>
      <c r="Q139" s="267">
        <f>IF('data''12'!G135&lt;Z139, 'data''12'!G135, 'data''12'!G135-Z139)</f>
        <v>656</v>
      </c>
      <c r="R139" s="281"/>
      <c r="S139" s="281"/>
      <c r="T139" s="77" t="str">
        <f>+'data''12'!H135</f>
        <v>Y</v>
      </c>
      <c r="U139" s="187" t="str">
        <f>+'data''12'!I135</f>
        <v>Y</v>
      </c>
      <c r="V139" s="82"/>
      <c r="W139" s="78" t="str">
        <f t="shared" si="41"/>
        <v/>
      </c>
      <c r="X139" s="79" t="str">
        <f t="shared" si="42"/>
        <v/>
      </c>
      <c r="Y139" s="77">
        <f t="shared" si="43"/>
        <v>656</v>
      </c>
      <c r="Z139" s="85">
        <v>0</v>
      </c>
      <c r="AA139" s="85">
        <v>0</v>
      </c>
      <c r="AC139" s="35" t="str">
        <f t="shared" si="44"/>
        <v/>
      </c>
      <c r="AD139" s="279">
        <f t="shared" si="40"/>
        <v>0</v>
      </c>
    </row>
    <row r="140" spans="1:30" s="85" customFormat="1">
      <c r="A140" s="280"/>
      <c r="B140" s="266">
        <v>41041</v>
      </c>
      <c r="C140" s="267">
        <f>'data''12'!B136</f>
        <v>2446.7370099999998</v>
      </c>
      <c r="D140" s="268">
        <f t="shared" si="30"/>
        <v>0</v>
      </c>
      <c r="E140" s="269">
        <f t="shared" si="31"/>
        <v>0</v>
      </c>
      <c r="F140" s="270">
        <f t="shared" si="32"/>
        <v>0</v>
      </c>
      <c r="G140" s="271">
        <f t="shared" si="33"/>
        <v>1000</v>
      </c>
      <c r="H140" s="268">
        <f t="shared" si="34"/>
        <v>1000</v>
      </c>
      <c r="I140" s="272">
        <f t="shared" si="35"/>
        <v>1462</v>
      </c>
      <c r="J140" s="273">
        <f t="shared" si="36"/>
        <v>0</v>
      </c>
      <c r="K140" s="274">
        <f t="shared" si="37"/>
        <v>0</v>
      </c>
      <c r="L140" s="267">
        <f>'data''12'!C136</f>
        <v>2462</v>
      </c>
      <c r="M140" s="275">
        <f t="shared" si="38"/>
        <v>427</v>
      </c>
      <c r="N140" s="276">
        <f>+'data''12'!D136</f>
        <v>1000</v>
      </c>
      <c r="O140" s="277">
        <f>+'data''12'!E136</f>
        <v>50</v>
      </c>
      <c r="P140" s="278">
        <f t="shared" si="39"/>
        <v>1050</v>
      </c>
      <c r="Q140" s="267">
        <f>IF('data''12'!G136&lt;Z140, 'data''12'!G136, 'data''12'!G136-Z140)</f>
        <v>427</v>
      </c>
      <c r="R140" s="281"/>
      <c r="S140" s="281"/>
      <c r="T140" s="77" t="str">
        <f>+'data''12'!H136</f>
        <v>Y</v>
      </c>
      <c r="U140" s="187" t="str">
        <f>+'data''12'!I136</f>
        <v>Y</v>
      </c>
      <c r="V140" s="82"/>
      <c r="W140" s="83" t="str">
        <f t="shared" si="41"/>
        <v/>
      </c>
      <c r="X140" s="84" t="str">
        <f t="shared" si="42"/>
        <v/>
      </c>
      <c r="Y140" s="77">
        <f t="shared" si="43"/>
        <v>427</v>
      </c>
      <c r="Z140" s="85">
        <v>0</v>
      </c>
      <c r="AA140" s="85">
        <v>0</v>
      </c>
      <c r="AC140" s="35" t="str">
        <f t="shared" si="44"/>
        <v/>
      </c>
      <c r="AD140" s="279">
        <f t="shared" si="40"/>
        <v>0</v>
      </c>
    </row>
    <row r="141" spans="1:30" s="85" customFormat="1">
      <c r="A141" s="280"/>
      <c r="B141" s="266">
        <v>41042</v>
      </c>
      <c r="C141" s="267">
        <f>'data''12'!B137</f>
        <v>2751.25569</v>
      </c>
      <c r="D141" s="268">
        <f t="shared" si="30"/>
        <v>0</v>
      </c>
      <c r="E141" s="269">
        <f t="shared" si="31"/>
        <v>0</v>
      </c>
      <c r="F141" s="270">
        <f t="shared" si="32"/>
        <v>1260</v>
      </c>
      <c r="G141" s="271">
        <f t="shared" si="33"/>
        <v>1000</v>
      </c>
      <c r="H141" s="268">
        <f t="shared" si="34"/>
        <v>2260</v>
      </c>
      <c r="I141" s="272">
        <f t="shared" si="35"/>
        <v>0</v>
      </c>
      <c r="J141" s="273">
        <f t="shared" si="36"/>
        <v>0</v>
      </c>
      <c r="K141" s="274">
        <f t="shared" si="37"/>
        <v>0</v>
      </c>
      <c r="L141" s="267">
        <f>'data''12'!C137</f>
        <v>2260</v>
      </c>
      <c r="M141" s="275">
        <f t="shared" si="38"/>
        <v>3350</v>
      </c>
      <c r="N141" s="276">
        <f>+'data''12'!D137</f>
        <v>1000</v>
      </c>
      <c r="O141" s="277">
        <f>+'data''12'!E137</f>
        <v>50</v>
      </c>
      <c r="P141" s="278">
        <f t="shared" si="39"/>
        <v>1050</v>
      </c>
      <c r="Q141" s="267">
        <f>IF('data''12'!G137&lt;Z141, 'data''12'!G137, 'data''12'!G137-Z141)</f>
        <v>3350</v>
      </c>
      <c r="R141" s="281"/>
      <c r="S141" s="281"/>
      <c r="T141" s="77" t="str">
        <f>+'data''12'!H137</f>
        <v>Y</v>
      </c>
      <c r="U141" s="187" t="str">
        <f>+'data''12'!I137</f>
        <v>N</v>
      </c>
      <c r="V141" s="82"/>
      <c r="W141" s="78" t="str">
        <f t="shared" si="41"/>
        <v/>
      </c>
      <c r="X141" s="79" t="str">
        <f t="shared" si="42"/>
        <v/>
      </c>
      <c r="Y141" s="77">
        <f t="shared" si="43"/>
        <v>3350</v>
      </c>
      <c r="Z141" s="85">
        <v>0</v>
      </c>
      <c r="AA141" s="85">
        <v>0</v>
      </c>
      <c r="AC141" s="35" t="str">
        <f t="shared" si="44"/>
        <v/>
      </c>
      <c r="AD141" s="279">
        <f t="shared" si="40"/>
        <v>0</v>
      </c>
    </row>
    <row r="142" spans="1:30" s="85" customFormat="1">
      <c r="A142" s="280"/>
      <c r="B142" s="266">
        <v>41043</v>
      </c>
      <c r="C142" s="267">
        <f>'data''12'!B138</f>
        <v>2960.4862400000002</v>
      </c>
      <c r="D142" s="268">
        <f t="shared" si="30"/>
        <v>0</v>
      </c>
      <c r="E142" s="269">
        <f t="shared" si="31"/>
        <v>0</v>
      </c>
      <c r="F142" s="270">
        <f t="shared" si="32"/>
        <v>1062</v>
      </c>
      <c r="G142" s="271">
        <f t="shared" si="33"/>
        <v>1000</v>
      </c>
      <c r="H142" s="268">
        <f t="shared" si="34"/>
        <v>2062</v>
      </c>
      <c r="I142" s="272">
        <f t="shared" si="35"/>
        <v>0</v>
      </c>
      <c r="J142" s="273">
        <f t="shared" si="36"/>
        <v>0</v>
      </c>
      <c r="K142" s="274">
        <f t="shared" si="37"/>
        <v>0</v>
      </c>
      <c r="L142" s="267">
        <f>'data''12'!C138</f>
        <v>2062</v>
      </c>
      <c r="M142" s="275">
        <f t="shared" si="38"/>
        <v>1599</v>
      </c>
      <c r="N142" s="276">
        <f>+'data''12'!D138</f>
        <v>1000</v>
      </c>
      <c r="O142" s="277">
        <f>+'data''12'!E138</f>
        <v>50</v>
      </c>
      <c r="P142" s="278">
        <f t="shared" si="39"/>
        <v>1050</v>
      </c>
      <c r="Q142" s="267">
        <f>IF('data''12'!G138&lt;Z142, 'data''12'!G138, 'data''12'!G138-Z142)</f>
        <v>1599</v>
      </c>
      <c r="R142" s="281"/>
      <c r="S142" s="281"/>
      <c r="T142" s="77" t="str">
        <f>+'data''12'!H138</f>
        <v>Y</v>
      </c>
      <c r="U142" s="187" t="str">
        <f>+'data''12'!I138</f>
        <v>N</v>
      </c>
      <c r="V142" s="82"/>
      <c r="W142" s="78" t="str">
        <f t="shared" si="41"/>
        <v/>
      </c>
      <c r="X142" s="79" t="str">
        <f t="shared" si="42"/>
        <v/>
      </c>
      <c r="Y142" s="77">
        <f t="shared" si="43"/>
        <v>1599</v>
      </c>
      <c r="Z142" s="85">
        <v>0</v>
      </c>
      <c r="AA142" s="85">
        <v>0</v>
      </c>
      <c r="AC142" s="35" t="str">
        <f t="shared" si="44"/>
        <v/>
      </c>
      <c r="AD142" s="279">
        <f t="shared" si="40"/>
        <v>0</v>
      </c>
    </row>
    <row r="143" spans="1:30" s="85" customFormat="1">
      <c r="A143" s="280"/>
      <c r="B143" s="266">
        <v>41044</v>
      </c>
      <c r="C143" s="267">
        <f>'data''12'!B139</f>
        <v>3113.2497499999999</v>
      </c>
      <c r="D143" s="268">
        <f t="shared" si="30"/>
        <v>0</v>
      </c>
      <c r="E143" s="269">
        <f t="shared" si="31"/>
        <v>0</v>
      </c>
      <c r="F143" s="270">
        <f t="shared" si="32"/>
        <v>867.08807800000022</v>
      </c>
      <c r="G143" s="271">
        <f t="shared" si="33"/>
        <v>1000</v>
      </c>
      <c r="H143" s="268">
        <f t="shared" si="34"/>
        <v>1867.0880780000002</v>
      </c>
      <c r="I143" s="272">
        <f t="shared" si="35"/>
        <v>0</v>
      </c>
      <c r="J143" s="273">
        <f t="shared" si="36"/>
        <v>0</v>
      </c>
      <c r="K143" s="274">
        <f t="shared" si="37"/>
        <v>0</v>
      </c>
      <c r="L143" s="267">
        <f>'data''12'!C139</f>
        <v>1867.0880780000002</v>
      </c>
      <c r="M143" s="275">
        <f t="shared" si="38"/>
        <v>571</v>
      </c>
      <c r="N143" s="276">
        <f>+'data''12'!D139</f>
        <v>1000</v>
      </c>
      <c r="O143" s="277">
        <f>+'data''12'!E139</f>
        <v>50</v>
      </c>
      <c r="P143" s="278">
        <f t="shared" si="39"/>
        <v>1050</v>
      </c>
      <c r="Q143" s="267">
        <f>IF('data''12'!G139&lt;Z143, 'data''12'!G139, 'data''12'!G139-Z143)</f>
        <v>571</v>
      </c>
      <c r="R143" s="281"/>
      <c r="S143" s="281"/>
      <c r="T143" s="77" t="str">
        <f>+'data''12'!H139</f>
        <v>Y</v>
      </c>
      <c r="U143" s="187" t="str">
        <f>+'data''12'!I139</f>
        <v>N</v>
      </c>
      <c r="V143" s="82"/>
      <c r="W143" s="83" t="str">
        <f t="shared" si="41"/>
        <v/>
      </c>
      <c r="X143" s="84" t="str">
        <f t="shared" si="42"/>
        <v/>
      </c>
      <c r="Y143" s="77">
        <f t="shared" si="43"/>
        <v>571</v>
      </c>
      <c r="Z143" s="85">
        <v>0</v>
      </c>
      <c r="AA143" s="85">
        <v>0</v>
      </c>
      <c r="AC143" s="35" t="str">
        <f t="shared" si="44"/>
        <v/>
      </c>
      <c r="AD143" s="279">
        <f t="shared" si="40"/>
        <v>0</v>
      </c>
    </row>
    <row r="144" spans="1:30" s="85" customFormat="1">
      <c r="A144" s="280"/>
      <c r="B144" s="266">
        <v>41045</v>
      </c>
      <c r="C144" s="267">
        <f>'data''12'!B140</f>
        <v>3350.2096500000002</v>
      </c>
      <c r="D144" s="268">
        <f t="shared" si="30"/>
        <v>0</v>
      </c>
      <c r="E144" s="269">
        <f t="shared" si="31"/>
        <v>0</v>
      </c>
      <c r="F144" s="270">
        <f t="shared" si="32"/>
        <v>656.78525260000015</v>
      </c>
      <c r="G144" s="271">
        <f t="shared" si="33"/>
        <v>1000</v>
      </c>
      <c r="H144" s="268">
        <f t="shared" si="34"/>
        <v>1656.7852526000001</v>
      </c>
      <c r="I144" s="272">
        <f t="shared" si="35"/>
        <v>0</v>
      </c>
      <c r="J144" s="273">
        <f t="shared" si="36"/>
        <v>0</v>
      </c>
      <c r="K144" s="274">
        <f t="shared" si="37"/>
        <v>0</v>
      </c>
      <c r="L144" s="267">
        <f>'data''12'!C140</f>
        <v>1656.7852526000001</v>
      </c>
      <c r="M144" s="275">
        <f t="shared" si="38"/>
        <v>0</v>
      </c>
      <c r="N144" s="276">
        <f>+'data''12'!D140</f>
        <v>1000</v>
      </c>
      <c r="O144" s="277">
        <f>+'data''12'!E140</f>
        <v>50</v>
      </c>
      <c r="P144" s="278">
        <f t="shared" si="39"/>
        <v>1050</v>
      </c>
      <c r="Q144" s="267">
        <f>IF('data''12'!G140&lt;Z144, 'data''12'!G140, 'data''12'!G140-Z144)</f>
        <v>0</v>
      </c>
      <c r="R144" s="281"/>
      <c r="S144" s="281"/>
      <c r="T144" s="77" t="str">
        <f>+'data''12'!H140</f>
        <v>Y</v>
      </c>
      <c r="U144" s="187" t="str">
        <f>+'data''12'!I140</f>
        <v>N</v>
      </c>
      <c r="V144" s="82"/>
      <c r="W144" s="78" t="str">
        <f t="shared" si="41"/>
        <v/>
      </c>
      <c r="X144" s="79" t="str">
        <f t="shared" si="42"/>
        <v/>
      </c>
      <c r="Y144" s="77">
        <f t="shared" si="43"/>
        <v>0</v>
      </c>
      <c r="Z144" s="85">
        <v>0</v>
      </c>
      <c r="AA144" s="85">
        <v>0</v>
      </c>
      <c r="AC144" s="35" t="str">
        <f t="shared" si="44"/>
        <v/>
      </c>
      <c r="AD144" s="279">
        <f t="shared" si="40"/>
        <v>0</v>
      </c>
    </row>
    <row r="145" spans="1:30" s="85" customFormat="1">
      <c r="A145" s="280"/>
      <c r="B145" s="266">
        <v>41046</v>
      </c>
      <c r="C145" s="267">
        <f>'data''12'!B141</f>
        <v>3455.07701</v>
      </c>
      <c r="D145" s="268">
        <f t="shared" si="30"/>
        <v>0</v>
      </c>
      <c r="E145" s="269">
        <f t="shared" si="31"/>
        <v>0</v>
      </c>
      <c r="F145" s="270">
        <f t="shared" si="32"/>
        <v>561.40013799999997</v>
      </c>
      <c r="G145" s="271">
        <f t="shared" si="33"/>
        <v>1000</v>
      </c>
      <c r="H145" s="268">
        <f t="shared" si="34"/>
        <v>1561.400138</v>
      </c>
      <c r="I145" s="272">
        <f t="shared" si="35"/>
        <v>0</v>
      </c>
      <c r="J145" s="273">
        <f t="shared" si="36"/>
        <v>0</v>
      </c>
      <c r="K145" s="274">
        <f t="shared" si="37"/>
        <v>0</v>
      </c>
      <c r="L145" s="267">
        <f>'data''12'!C141</f>
        <v>1561.400138</v>
      </c>
      <c r="M145" s="275">
        <f t="shared" si="38"/>
        <v>0</v>
      </c>
      <c r="N145" s="276">
        <f>+'data''12'!D141</f>
        <v>1000</v>
      </c>
      <c r="O145" s="277">
        <f>+'data''12'!E141</f>
        <v>50</v>
      </c>
      <c r="P145" s="278">
        <f t="shared" si="39"/>
        <v>1050</v>
      </c>
      <c r="Q145" s="267">
        <f>IF('data''12'!G141&lt;Z145, 'data''12'!G141, 'data''12'!G141-Z145)</f>
        <v>0</v>
      </c>
      <c r="R145" s="281"/>
      <c r="S145" s="281"/>
      <c r="T145" s="77" t="str">
        <f>+'data''12'!H141</f>
        <v>Y</v>
      </c>
      <c r="U145" s="187" t="str">
        <f>+'data''12'!I141</f>
        <v>N</v>
      </c>
      <c r="V145" s="82"/>
      <c r="W145" s="78" t="str">
        <f t="shared" si="41"/>
        <v/>
      </c>
      <c r="X145" s="79" t="str">
        <f t="shared" si="42"/>
        <v/>
      </c>
      <c r="Y145" s="77">
        <f t="shared" si="43"/>
        <v>0</v>
      </c>
      <c r="Z145" s="85">
        <v>0</v>
      </c>
      <c r="AA145" s="85">
        <v>0</v>
      </c>
      <c r="AC145" s="35" t="str">
        <f t="shared" si="44"/>
        <v/>
      </c>
      <c r="AD145" s="279">
        <f t="shared" si="40"/>
        <v>0</v>
      </c>
    </row>
    <row r="146" spans="1:30" s="85" customFormat="1">
      <c r="A146" s="280"/>
      <c r="B146" s="266">
        <v>41047</v>
      </c>
      <c r="C146" s="267">
        <f>'data''12'!B142</f>
        <v>3531.7108499999999</v>
      </c>
      <c r="D146" s="268">
        <f t="shared" si="30"/>
        <v>0</v>
      </c>
      <c r="E146" s="269">
        <f t="shared" si="31"/>
        <v>0</v>
      </c>
      <c r="F146" s="270">
        <f t="shared" si="32"/>
        <v>563.12349999999992</v>
      </c>
      <c r="G146" s="271">
        <f t="shared" si="33"/>
        <v>1000</v>
      </c>
      <c r="H146" s="268">
        <f t="shared" si="34"/>
        <v>1563.1234999999999</v>
      </c>
      <c r="I146" s="272">
        <f t="shared" si="35"/>
        <v>0</v>
      </c>
      <c r="J146" s="273">
        <f t="shared" si="36"/>
        <v>0</v>
      </c>
      <c r="K146" s="274">
        <f t="shared" si="37"/>
        <v>0</v>
      </c>
      <c r="L146" s="267">
        <f>'data''12'!C142</f>
        <v>1563.1234999999999</v>
      </c>
      <c r="M146" s="275">
        <f t="shared" si="38"/>
        <v>302</v>
      </c>
      <c r="N146" s="276">
        <f>+'data''12'!D142</f>
        <v>1000</v>
      </c>
      <c r="O146" s="277">
        <f>+'data''12'!E142</f>
        <v>50</v>
      </c>
      <c r="P146" s="278">
        <f t="shared" si="39"/>
        <v>1050</v>
      </c>
      <c r="Q146" s="267">
        <f>IF('data''12'!G142&lt;Z146, 'data''12'!G142, 'data''12'!G142-Z146)</f>
        <v>302</v>
      </c>
      <c r="R146" s="281"/>
      <c r="S146" s="281"/>
      <c r="T146" s="77" t="str">
        <f>+'data''12'!H142</f>
        <v>Y</v>
      </c>
      <c r="U146" s="187" t="str">
        <f>+'data''12'!I142</f>
        <v>N</v>
      </c>
      <c r="V146" s="82"/>
      <c r="W146" s="78" t="str">
        <f t="shared" si="41"/>
        <v/>
      </c>
      <c r="X146" s="79" t="str">
        <f t="shared" si="42"/>
        <v/>
      </c>
      <c r="Y146" s="77">
        <f t="shared" si="43"/>
        <v>302</v>
      </c>
      <c r="Z146" s="85">
        <v>0</v>
      </c>
      <c r="AA146" s="85">
        <v>0</v>
      </c>
      <c r="AC146" s="35" t="str">
        <f t="shared" si="44"/>
        <v/>
      </c>
      <c r="AD146" s="279">
        <f t="shared" si="40"/>
        <v>0</v>
      </c>
    </row>
    <row r="147" spans="1:30" s="85" customFormat="1">
      <c r="A147" s="280"/>
      <c r="B147" s="266">
        <v>41048</v>
      </c>
      <c r="C147" s="267">
        <f>'data''12'!B143</f>
        <v>3533.7275300000001</v>
      </c>
      <c r="D147" s="268">
        <f t="shared" si="30"/>
        <v>0</v>
      </c>
      <c r="E147" s="269">
        <f t="shared" si="31"/>
        <v>0</v>
      </c>
      <c r="F147" s="270">
        <f t="shared" si="32"/>
        <v>560.61809399999993</v>
      </c>
      <c r="G147" s="271">
        <f t="shared" si="33"/>
        <v>1000</v>
      </c>
      <c r="H147" s="268">
        <f t="shared" si="34"/>
        <v>1560.6180939999999</v>
      </c>
      <c r="I147" s="272">
        <f t="shared" si="35"/>
        <v>0</v>
      </c>
      <c r="J147" s="273">
        <f t="shared" si="36"/>
        <v>0</v>
      </c>
      <c r="K147" s="274">
        <f t="shared" si="37"/>
        <v>0</v>
      </c>
      <c r="L147" s="267">
        <f>'data''12'!C143</f>
        <v>1560.6180939999999</v>
      </c>
      <c r="M147" s="275">
        <f t="shared" si="38"/>
        <v>2230</v>
      </c>
      <c r="N147" s="276">
        <f>+'data''12'!D143</f>
        <v>1000</v>
      </c>
      <c r="O147" s="277">
        <f>+'data''12'!E143</f>
        <v>50</v>
      </c>
      <c r="P147" s="278">
        <f t="shared" si="39"/>
        <v>1050</v>
      </c>
      <c r="Q147" s="267">
        <f>IF('data''12'!G143&lt;Z147, 'data''12'!G143, 'data''12'!G143-Z147)</f>
        <v>2230</v>
      </c>
      <c r="R147" s="281"/>
      <c r="S147" s="281"/>
      <c r="T147" s="77" t="str">
        <f>+'data''12'!H143</f>
        <v>Y</v>
      </c>
      <c r="U147" s="187" t="str">
        <f>+'data''12'!I143</f>
        <v>N</v>
      </c>
      <c r="V147" s="82"/>
      <c r="W147" s="78" t="str">
        <f t="shared" si="41"/>
        <v/>
      </c>
      <c r="X147" s="79" t="str">
        <f t="shared" si="42"/>
        <v/>
      </c>
      <c r="Y147" s="77">
        <f t="shared" si="43"/>
        <v>2230</v>
      </c>
      <c r="Z147" s="85">
        <v>0</v>
      </c>
      <c r="AA147" s="85">
        <v>0</v>
      </c>
      <c r="AC147" s="35" t="str">
        <f t="shared" si="44"/>
        <v/>
      </c>
      <c r="AD147" s="279">
        <f t="shared" si="40"/>
        <v>0</v>
      </c>
    </row>
    <row r="148" spans="1:30" s="85" customFormat="1">
      <c r="A148" s="280"/>
      <c r="B148" s="266">
        <v>41049</v>
      </c>
      <c r="C148" s="267">
        <f>'data''12'!B144</f>
        <v>3435.9185499999999</v>
      </c>
      <c r="D148" s="268">
        <f t="shared" si="30"/>
        <v>0</v>
      </c>
      <c r="E148" s="269">
        <f t="shared" si="31"/>
        <v>0</v>
      </c>
      <c r="F148" s="270">
        <f t="shared" si="32"/>
        <v>558.06882999999993</v>
      </c>
      <c r="G148" s="271">
        <f t="shared" si="33"/>
        <v>1000</v>
      </c>
      <c r="H148" s="268">
        <f t="shared" si="34"/>
        <v>1558.0688299999999</v>
      </c>
      <c r="I148" s="272">
        <f t="shared" si="35"/>
        <v>0</v>
      </c>
      <c r="J148" s="273">
        <f t="shared" si="36"/>
        <v>0</v>
      </c>
      <c r="K148" s="274">
        <f t="shared" si="37"/>
        <v>0</v>
      </c>
      <c r="L148" s="267">
        <f>'data''12'!C144</f>
        <v>1558.0688299999999</v>
      </c>
      <c r="M148" s="275">
        <f t="shared" si="38"/>
        <v>4127</v>
      </c>
      <c r="N148" s="276">
        <f>+'data''12'!D144</f>
        <v>1000</v>
      </c>
      <c r="O148" s="277">
        <f>+'data''12'!E144</f>
        <v>50</v>
      </c>
      <c r="P148" s="278">
        <f t="shared" si="39"/>
        <v>1050</v>
      </c>
      <c r="Q148" s="267">
        <f>IF('data''12'!G144&lt;Z148, 'data''12'!G144, 'data''12'!G144-Z148)</f>
        <v>4127</v>
      </c>
      <c r="R148" s="281"/>
      <c r="S148" s="281"/>
      <c r="T148" s="77" t="str">
        <f>+'data''12'!H144</f>
        <v>Y</v>
      </c>
      <c r="U148" s="187" t="str">
        <f>+'data''12'!I144</f>
        <v>N</v>
      </c>
      <c r="V148" s="82"/>
      <c r="W148" s="78" t="str">
        <f t="shared" si="41"/>
        <v/>
      </c>
      <c r="X148" s="79" t="str">
        <f t="shared" si="42"/>
        <v/>
      </c>
      <c r="Y148" s="77">
        <f t="shared" si="43"/>
        <v>4127</v>
      </c>
      <c r="Z148" s="85">
        <v>0</v>
      </c>
      <c r="AA148" s="85">
        <v>0</v>
      </c>
      <c r="AC148" s="35" t="str">
        <f t="shared" si="44"/>
        <v/>
      </c>
      <c r="AD148" s="279">
        <f t="shared" si="40"/>
        <v>0</v>
      </c>
    </row>
    <row r="149" spans="1:30" s="85" customFormat="1">
      <c r="A149" s="280"/>
      <c r="B149" s="266">
        <v>41050</v>
      </c>
      <c r="C149" s="267">
        <f>'data''12'!B145</f>
        <v>3496.9231199999999</v>
      </c>
      <c r="D149" s="268">
        <f t="shared" si="30"/>
        <v>0</v>
      </c>
      <c r="E149" s="269">
        <f t="shared" si="31"/>
        <v>0</v>
      </c>
      <c r="F149" s="270">
        <f t="shared" si="32"/>
        <v>558.83516800000007</v>
      </c>
      <c r="G149" s="271">
        <f t="shared" si="33"/>
        <v>1000</v>
      </c>
      <c r="H149" s="268">
        <f t="shared" si="34"/>
        <v>1558.8351680000001</v>
      </c>
      <c r="I149" s="272">
        <f t="shared" si="35"/>
        <v>0</v>
      </c>
      <c r="J149" s="273">
        <f t="shared" si="36"/>
        <v>0</v>
      </c>
      <c r="K149" s="274">
        <f t="shared" si="37"/>
        <v>0</v>
      </c>
      <c r="L149" s="267">
        <f>'data''12'!C145</f>
        <v>1558.8351680000001</v>
      </c>
      <c r="M149" s="275">
        <f t="shared" si="38"/>
        <v>3235</v>
      </c>
      <c r="N149" s="276">
        <f>+'data''12'!D145</f>
        <v>1000</v>
      </c>
      <c r="O149" s="277">
        <f>+'data''12'!E145</f>
        <v>50</v>
      </c>
      <c r="P149" s="278">
        <f t="shared" si="39"/>
        <v>1050</v>
      </c>
      <c r="Q149" s="267">
        <f>IF('data''12'!G145&lt;Z149, 'data''12'!G145, 'data''12'!G145-Z149)</f>
        <v>3235</v>
      </c>
      <c r="R149" s="281"/>
      <c r="S149" s="281"/>
      <c r="T149" s="77" t="str">
        <f>+'data''12'!H145</f>
        <v>Y</v>
      </c>
      <c r="U149" s="187" t="str">
        <f>+'data''12'!I145</f>
        <v>N</v>
      </c>
      <c r="V149" s="82"/>
      <c r="W149" s="78" t="str">
        <f t="shared" si="41"/>
        <v/>
      </c>
      <c r="X149" s="79" t="str">
        <f t="shared" si="42"/>
        <v/>
      </c>
      <c r="Y149" s="77">
        <f t="shared" si="43"/>
        <v>3235</v>
      </c>
      <c r="Z149" s="85">
        <v>0</v>
      </c>
      <c r="AA149" s="85">
        <v>0</v>
      </c>
      <c r="AC149" s="35" t="str">
        <f t="shared" si="44"/>
        <v/>
      </c>
      <c r="AD149" s="279">
        <f t="shared" si="40"/>
        <v>0</v>
      </c>
    </row>
    <row r="150" spans="1:30" s="85" customFormat="1">
      <c r="A150" s="280"/>
      <c r="B150" s="266">
        <v>41051</v>
      </c>
      <c r="C150" s="267">
        <f>'data''12'!B146</f>
        <v>3507.5106900000001</v>
      </c>
      <c r="D150" s="268">
        <f t="shared" si="30"/>
        <v>0</v>
      </c>
      <c r="E150" s="269">
        <f t="shared" si="31"/>
        <v>0</v>
      </c>
      <c r="F150" s="270">
        <f t="shared" si="32"/>
        <v>565.68271837447992</v>
      </c>
      <c r="G150" s="271">
        <f t="shared" si="33"/>
        <v>1000</v>
      </c>
      <c r="H150" s="268">
        <f t="shared" si="34"/>
        <v>1565.6827183744799</v>
      </c>
      <c r="I150" s="272">
        <f t="shared" si="35"/>
        <v>0</v>
      </c>
      <c r="J150" s="273">
        <f t="shared" si="36"/>
        <v>0</v>
      </c>
      <c r="K150" s="274">
        <f t="shared" si="37"/>
        <v>0</v>
      </c>
      <c r="L150" s="267">
        <f>'data''12'!C146</f>
        <v>1565.6827183744799</v>
      </c>
      <c r="M150" s="275">
        <f t="shared" si="38"/>
        <v>3650</v>
      </c>
      <c r="N150" s="276">
        <f>+'data''12'!D146</f>
        <v>1000</v>
      </c>
      <c r="O150" s="277">
        <f>+'data''12'!E146</f>
        <v>50</v>
      </c>
      <c r="P150" s="278">
        <f t="shared" si="39"/>
        <v>1050</v>
      </c>
      <c r="Q150" s="267">
        <f>IF('data''12'!G146&lt;Z150, 'data''12'!G146, 'data''12'!G146-Z150)</f>
        <v>3650</v>
      </c>
      <c r="R150" s="281"/>
      <c r="S150" s="281"/>
      <c r="T150" s="77" t="str">
        <f>+'data''12'!H146</f>
        <v>Y</v>
      </c>
      <c r="U150" s="187" t="str">
        <f>+'data''12'!I146</f>
        <v>N</v>
      </c>
      <c r="V150" s="82"/>
      <c r="W150" s="78" t="str">
        <f t="shared" si="41"/>
        <v/>
      </c>
      <c r="X150" s="79" t="str">
        <f t="shared" si="42"/>
        <v/>
      </c>
      <c r="Y150" s="77">
        <f t="shared" si="43"/>
        <v>3650</v>
      </c>
      <c r="Z150" s="85">
        <v>0</v>
      </c>
      <c r="AA150" s="85">
        <v>0</v>
      </c>
      <c r="AC150" s="35" t="str">
        <f t="shared" si="44"/>
        <v/>
      </c>
      <c r="AD150" s="279">
        <f t="shared" si="40"/>
        <v>0</v>
      </c>
    </row>
    <row r="151" spans="1:30" s="85" customFormat="1">
      <c r="A151" s="280"/>
      <c r="B151" s="266">
        <v>41052</v>
      </c>
      <c r="C151" s="267">
        <f>'data''12'!B147</f>
        <v>3485.3272099999999</v>
      </c>
      <c r="D151" s="268">
        <f t="shared" si="30"/>
        <v>0</v>
      </c>
      <c r="E151" s="269">
        <f t="shared" si="31"/>
        <v>0</v>
      </c>
      <c r="F151" s="270">
        <f t="shared" si="32"/>
        <v>598.49553802988112</v>
      </c>
      <c r="G151" s="271">
        <f t="shared" si="33"/>
        <v>1000</v>
      </c>
      <c r="H151" s="268">
        <f t="shared" si="34"/>
        <v>1598.4955380298811</v>
      </c>
      <c r="I151" s="272">
        <f t="shared" si="35"/>
        <v>0</v>
      </c>
      <c r="J151" s="273">
        <f t="shared" si="36"/>
        <v>0</v>
      </c>
      <c r="K151" s="274">
        <f t="shared" si="37"/>
        <v>0</v>
      </c>
      <c r="L151" s="267">
        <f>'data''12'!C147</f>
        <v>1598.4955380298811</v>
      </c>
      <c r="M151" s="275">
        <f t="shared" si="38"/>
        <v>3559</v>
      </c>
      <c r="N151" s="276">
        <f>+'data''12'!D147</f>
        <v>1000</v>
      </c>
      <c r="O151" s="277">
        <f>+'data''12'!E147</f>
        <v>50</v>
      </c>
      <c r="P151" s="278">
        <f t="shared" si="39"/>
        <v>1050</v>
      </c>
      <c r="Q151" s="267">
        <f>IF('data''12'!G147&lt;Z151, 'data''12'!G147, 'data''12'!G147-Z151)</f>
        <v>3559</v>
      </c>
      <c r="R151" s="281"/>
      <c r="S151" s="281"/>
      <c r="T151" s="77" t="str">
        <f>+'data''12'!H147</f>
        <v>Y</v>
      </c>
      <c r="U151" s="187" t="str">
        <f>+'data''12'!I147</f>
        <v>N</v>
      </c>
      <c r="V151" s="82"/>
      <c r="W151" s="78" t="str">
        <f t="shared" si="41"/>
        <v/>
      </c>
      <c r="X151" s="79" t="str">
        <f t="shared" si="42"/>
        <v/>
      </c>
      <c r="Y151" s="77">
        <f t="shared" si="43"/>
        <v>3559</v>
      </c>
      <c r="Z151" s="85">
        <v>0</v>
      </c>
      <c r="AA151" s="85">
        <v>0</v>
      </c>
      <c r="AC151" s="35" t="str">
        <f t="shared" si="44"/>
        <v/>
      </c>
      <c r="AD151" s="279">
        <f t="shared" si="40"/>
        <v>0</v>
      </c>
    </row>
    <row r="152" spans="1:30" s="85" customFormat="1">
      <c r="A152" s="280"/>
      <c r="B152" s="266">
        <v>41053</v>
      </c>
      <c r="C152" s="267">
        <f>'data''12'!B148</f>
        <v>3432.3893600000001</v>
      </c>
      <c r="D152" s="268">
        <f t="shared" si="30"/>
        <v>0</v>
      </c>
      <c r="E152" s="269">
        <f t="shared" si="31"/>
        <v>0</v>
      </c>
      <c r="F152" s="270">
        <f t="shared" si="32"/>
        <v>587.69848601017293</v>
      </c>
      <c r="G152" s="271">
        <f t="shared" si="33"/>
        <v>1000</v>
      </c>
      <c r="H152" s="268">
        <f t="shared" si="34"/>
        <v>1587.6984860101729</v>
      </c>
      <c r="I152" s="272">
        <f t="shared" si="35"/>
        <v>0</v>
      </c>
      <c r="J152" s="273">
        <f t="shared" si="36"/>
        <v>0</v>
      </c>
      <c r="K152" s="274">
        <f t="shared" si="37"/>
        <v>0</v>
      </c>
      <c r="L152" s="267">
        <f>'data''12'!C148</f>
        <v>1587.6984860101729</v>
      </c>
      <c r="M152" s="275">
        <f t="shared" si="38"/>
        <v>1249</v>
      </c>
      <c r="N152" s="276">
        <f>+'data''12'!D148</f>
        <v>1000</v>
      </c>
      <c r="O152" s="277">
        <f>+'data''12'!E148</f>
        <v>50</v>
      </c>
      <c r="P152" s="278">
        <f t="shared" si="39"/>
        <v>1050</v>
      </c>
      <c r="Q152" s="267">
        <f>IF('data''12'!G148&lt;Z152, 'data''12'!G148, 'data''12'!G148-Z152)</f>
        <v>1249</v>
      </c>
      <c r="R152" s="281"/>
      <c r="S152" s="281"/>
      <c r="T152" s="77" t="str">
        <f>+'data''12'!H148</f>
        <v>Y</v>
      </c>
      <c r="U152" s="187" t="str">
        <f>+'data''12'!I148</f>
        <v>N</v>
      </c>
      <c r="V152" s="82"/>
      <c r="W152" s="78" t="str">
        <f t="shared" si="41"/>
        <v/>
      </c>
      <c r="X152" s="79" t="str">
        <f t="shared" si="42"/>
        <v/>
      </c>
      <c r="Y152" s="77">
        <f t="shared" si="43"/>
        <v>1249</v>
      </c>
      <c r="Z152" s="85">
        <v>0</v>
      </c>
      <c r="AA152" s="85">
        <v>0</v>
      </c>
      <c r="AC152" s="35" t="str">
        <f t="shared" si="44"/>
        <v/>
      </c>
      <c r="AD152" s="279">
        <f t="shared" si="40"/>
        <v>0</v>
      </c>
    </row>
    <row r="153" spans="1:30" s="85" customFormat="1">
      <c r="A153" s="280"/>
      <c r="B153" s="266">
        <v>41054</v>
      </c>
      <c r="C153" s="267">
        <f>'data''12'!B149</f>
        <v>3273.5758099999998</v>
      </c>
      <c r="D153" s="268">
        <f t="shared" si="30"/>
        <v>0</v>
      </c>
      <c r="E153" s="269">
        <f t="shared" si="31"/>
        <v>0</v>
      </c>
      <c r="F153" s="270">
        <f t="shared" si="32"/>
        <v>563.65931209944711</v>
      </c>
      <c r="G153" s="271">
        <f t="shared" si="33"/>
        <v>1000</v>
      </c>
      <c r="H153" s="268">
        <f t="shared" si="34"/>
        <v>1563.6593120994471</v>
      </c>
      <c r="I153" s="272">
        <f t="shared" si="35"/>
        <v>0</v>
      </c>
      <c r="J153" s="273">
        <f t="shared" si="36"/>
        <v>0</v>
      </c>
      <c r="K153" s="274">
        <f t="shared" si="37"/>
        <v>0</v>
      </c>
      <c r="L153" s="267">
        <f>'data''12'!C149</f>
        <v>1563.6593120994471</v>
      </c>
      <c r="M153" s="275">
        <f t="shared" si="38"/>
        <v>646</v>
      </c>
      <c r="N153" s="276">
        <f>+'data''12'!D149</f>
        <v>1000</v>
      </c>
      <c r="O153" s="277">
        <f>+'data''12'!E149</f>
        <v>50</v>
      </c>
      <c r="P153" s="278">
        <f t="shared" si="39"/>
        <v>1050</v>
      </c>
      <c r="Q153" s="267">
        <f>IF('data''12'!G149&lt;Z153, 'data''12'!G149, 'data''12'!G149-Z153)</f>
        <v>646</v>
      </c>
      <c r="R153" s="281"/>
      <c r="S153" s="281"/>
      <c r="T153" s="77" t="str">
        <f>+'data''12'!H149</f>
        <v>Y</v>
      </c>
      <c r="U153" s="187" t="str">
        <f>+'data''12'!I149</f>
        <v>N</v>
      </c>
      <c r="V153" s="82"/>
      <c r="W153" s="83" t="str">
        <f t="shared" si="41"/>
        <v/>
      </c>
      <c r="X153" s="84" t="str">
        <f t="shared" si="42"/>
        <v/>
      </c>
      <c r="Y153" s="77">
        <f t="shared" si="43"/>
        <v>646</v>
      </c>
      <c r="Z153" s="85">
        <v>0</v>
      </c>
      <c r="AA153" s="85">
        <v>0</v>
      </c>
      <c r="AC153" s="35" t="str">
        <f t="shared" si="44"/>
        <v/>
      </c>
      <c r="AD153" s="279">
        <f t="shared" si="40"/>
        <v>0</v>
      </c>
    </row>
    <row r="154" spans="1:30" s="85" customFormat="1">
      <c r="A154" s="280"/>
      <c r="B154" s="266">
        <v>41055</v>
      </c>
      <c r="C154" s="267">
        <f>'data''12'!B150</f>
        <v>3014.4324299999998</v>
      </c>
      <c r="D154" s="268">
        <f t="shared" si="30"/>
        <v>0</v>
      </c>
      <c r="E154" s="269">
        <f t="shared" si="31"/>
        <v>0</v>
      </c>
      <c r="F154" s="270">
        <f t="shared" si="32"/>
        <v>558.51532953348192</v>
      </c>
      <c r="G154" s="271">
        <f t="shared" si="33"/>
        <v>1000</v>
      </c>
      <c r="H154" s="268">
        <f t="shared" si="34"/>
        <v>1558.5153295334819</v>
      </c>
      <c r="I154" s="272">
        <f t="shared" si="35"/>
        <v>0</v>
      </c>
      <c r="J154" s="273">
        <f t="shared" si="36"/>
        <v>0</v>
      </c>
      <c r="K154" s="274">
        <f t="shared" si="37"/>
        <v>0</v>
      </c>
      <c r="L154" s="267">
        <f>'data''12'!C150</f>
        <v>1558.5153295334819</v>
      </c>
      <c r="M154" s="275">
        <f t="shared" si="38"/>
        <v>734</v>
      </c>
      <c r="N154" s="276">
        <f>+'data''12'!D150</f>
        <v>1000</v>
      </c>
      <c r="O154" s="277">
        <f>+'data''12'!E150</f>
        <v>50</v>
      </c>
      <c r="P154" s="278">
        <f t="shared" si="39"/>
        <v>1050</v>
      </c>
      <c r="Q154" s="267">
        <f>IF('data''12'!G150&lt;Z154, 'data''12'!G150, 'data''12'!G150-Z154)</f>
        <v>734</v>
      </c>
      <c r="R154" s="281"/>
      <c r="S154" s="281"/>
      <c r="T154" s="77" t="str">
        <f>+'data''12'!H150</f>
        <v>Y</v>
      </c>
      <c r="U154" s="187" t="str">
        <f>+'data''12'!I150</f>
        <v>N</v>
      </c>
      <c r="V154" s="82"/>
      <c r="W154" s="83" t="str">
        <f t="shared" si="41"/>
        <v/>
      </c>
      <c r="X154" s="84" t="str">
        <f t="shared" si="42"/>
        <v/>
      </c>
      <c r="Y154" s="77">
        <f t="shared" si="43"/>
        <v>734</v>
      </c>
      <c r="Z154" s="85">
        <v>0</v>
      </c>
      <c r="AA154" s="85">
        <v>0</v>
      </c>
      <c r="AC154" s="35" t="str">
        <f t="shared" si="44"/>
        <v/>
      </c>
      <c r="AD154" s="279">
        <f t="shared" si="40"/>
        <v>0</v>
      </c>
    </row>
    <row r="155" spans="1:30" s="85" customFormat="1">
      <c r="A155" s="280"/>
      <c r="B155" s="266">
        <v>41056</v>
      </c>
      <c r="C155" s="267">
        <f>'data''12'!B151</f>
        <v>2761.8432600000001</v>
      </c>
      <c r="D155" s="268">
        <f t="shared" si="30"/>
        <v>0</v>
      </c>
      <c r="E155" s="269">
        <f t="shared" si="31"/>
        <v>0</v>
      </c>
      <c r="F155" s="270">
        <f t="shared" si="32"/>
        <v>558.39524104114707</v>
      </c>
      <c r="G155" s="271">
        <f t="shared" si="33"/>
        <v>1000</v>
      </c>
      <c r="H155" s="268">
        <f t="shared" si="34"/>
        <v>1558.3952410411471</v>
      </c>
      <c r="I155" s="272">
        <f t="shared" si="35"/>
        <v>0</v>
      </c>
      <c r="J155" s="273">
        <f t="shared" si="36"/>
        <v>0</v>
      </c>
      <c r="K155" s="274">
        <f t="shared" si="37"/>
        <v>0</v>
      </c>
      <c r="L155" s="267">
        <f>'data''12'!C151</f>
        <v>1558.3952410411471</v>
      </c>
      <c r="M155" s="275">
        <f t="shared" si="38"/>
        <v>725</v>
      </c>
      <c r="N155" s="276">
        <f>+'data''12'!D151</f>
        <v>1000</v>
      </c>
      <c r="O155" s="277">
        <f>+'data''12'!E151</f>
        <v>50</v>
      </c>
      <c r="P155" s="278">
        <f t="shared" si="39"/>
        <v>1050</v>
      </c>
      <c r="Q155" s="267">
        <f>IF('data''12'!G151&lt;Z155, 'data''12'!G151, 'data''12'!G151-Z155)</f>
        <v>725</v>
      </c>
      <c r="R155" s="281"/>
      <c r="S155" s="281"/>
      <c r="T155" s="77" t="str">
        <f>+'data''12'!H151</f>
        <v>Y</v>
      </c>
      <c r="U155" s="187" t="str">
        <f>+'data''12'!I151</f>
        <v>N</v>
      </c>
      <c r="V155" s="82"/>
      <c r="W155" s="83" t="str">
        <f t="shared" si="41"/>
        <v/>
      </c>
      <c r="X155" s="84" t="str">
        <f t="shared" si="42"/>
        <v/>
      </c>
      <c r="Y155" s="77">
        <f t="shared" si="43"/>
        <v>725</v>
      </c>
      <c r="Z155" s="85">
        <v>0</v>
      </c>
      <c r="AA155" s="85">
        <v>0</v>
      </c>
      <c r="AC155" s="35" t="str">
        <f t="shared" si="44"/>
        <v/>
      </c>
      <c r="AD155" s="279">
        <f t="shared" si="40"/>
        <v>0</v>
      </c>
    </row>
    <row r="156" spans="1:30" s="85" customFormat="1">
      <c r="A156" s="280"/>
      <c r="B156" s="266">
        <v>41057</v>
      </c>
      <c r="C156" s="267">
        <f>'data''12'!B152</f>
        <v>2492.11231</v>
      </c>
      <c r="D156" s="268">
        <f t="shared" si="30"/>
        <v>0</v>
      </c>
      <c r="E156" s="269">
        <f t="shared" si="31"/>
        <v>0</v>
      </c>
      <c r="F156" s="270">
        <f t="shared" si="32"/>
        <v>557.92031779684089</v>
      </c>
      <c r="G156" s="271">
        <f t="shared" si="33"/>
        <v>1000</v>
      </c>
      <c r="H156" s="268">
        <f t="shared" si="34"/>
        <v>1557.9203177968409</v>
      </c>
      <c r="I156" s="272">
        <f t="shared" si="35"/>
        <v>0</v>
      </c>
      <c r="J156" s="273">
        <f t="shared" si="36"/>
        <v>0</v>
      </c>
      <c r="K156" s="274">
        <f t="shared" si="37"/>
        <v>0</v>
      </c>
      <c r="L156" s="267">
        <f>'data''12'!C152</f>
        <v>1557.9203177968409</v>
      </c>
      <c r="M156" s="275">
        <f t="shared" si="38"/>
        <v>734</v>
      </c>
      <c r="N156" s="276">
        <f>+'data''12'!D152</f>
        <v>1000</v>
      </c>
      <c r="O156" s="277">
        <f>+'data''12'!E152</f>
        <v>50</v>
      </c>
      <c r="P156" s="278">
        <f t="shared" si="39"/>
        <v>1050</v>
      </c>
      <c r="Q156" s="267">
        <f>IF('data''12'!G152&lt;Z156, 'data''12'!G152, 'data''12'!G152-Z156)</f>
        <v>734</v>
      </c>
      <c r="R156" s="281"/>
      <c r="S156" s="281"/>
      <c r="T156" s="77" t="str">
        <f>+'data''12'!H152</f>
        <v>Y</v>
      </c>
      <c r="U156" s="187" t="str">
        <f>+'data''12'!I152</f>
        <v>N</v>
      </c>
      <c r="V156" s="82"/>
      <c r="W156" s="83" t="str">
        <f t="shared" si="41"/>
        <v/>
      </c>
      <c r="X156" s="84" t="str">
        <f t="shared" si="42"/>
        <v/>
      </c>
      <c r="Y156" s="77">
        <f t="shared" si="43"/>
        <v>734</v>
      </c>
      <c r="Z156" s="85">
        <v>0</v>
      </c>
      <c r="AA156" s="85">
        <v>0</v>
      </c>
      <c r="AC156" s="35" t="str">
        <f t="shared" si="44"/>
        <v/>
      </c>
      <c r="AD156" s="279">
        <f t="shared" si="40"/>
        <v>0</v>
      </c>
    </row>
    <row r="157" spans="1:30" s="85" customFormat="1">
      <c r="A157" s="280"/>
      <c r="B157" s="266">
        <v>41058</v>
      </c>
      <c r="C157" s="267">
        <f>'data''12'!B153</f>
        <v>2320.1903400000001</v>
      </c>
      <c r="D157" s="268">
        <f t="shared" si="30"/>
        <v>0</v>
      </c>
      <c r="E157" s="269">
        <f t="shared" si="31"/>
        <v>0</v>
      </c>
      <c r="F157" s="270">
        <f t="shared" si="32"/>
        <v>564</v>
      </c>
      <c r="G157" s="271">
        <f t="shared" si="33"/>
        <v>1000</v>
      </c>
      <c r="H157" s="268">
        <f t="shared" si="34"/>
        <v>1564</v>
      </c>
      <c r="I157" s="272">
        <f t="shared" si="35"/>
        <v>0</v>
      </c>
      <c r="J157" s="273">
        <f t="shared" si="36"/>
        <v>0</v>
      </c>
      <c r="K157" s="274">
        <f t="shared" si="37"/>
        <v>0</v>
      </c>
      <c r="L157" s="267">
        <f>'data''12'!C153</f>
        <v>1564</v>
      </c>
      <c r="M157" s="275">
        <f t="shared" si="38"/>
        <v>3360</v>
      </c>
      <c r="N157" s="276">
        <f>+'data''12'!D153</f>
        <v>1000</v>
      </c>
      <c r="O157" s="277">
        <f>+'data''12'!E153</f>
        <v>50</v>
      </c>
      <c r="P157" s="278">
        <f t="shared" si="39"/>
        <v>1050</v>
      </c>
      <c r="Q157" s="267">
        <f>IF('data''12'!G153&lt;Z157, 'data''12'!G153, 'data''12'!G153-Z157)</f>
        <v>3360</v>
      </c>
      <c r="R157" s="281"/>
      <c r="S157" s="281"/>
      <c r="T157" s="77" t="str">
        <f>+'data''12'!H153</f>
        <v>Y</v>
      </c>
      <c r="U157" s="187" t="str">
        <f>+'data''12'!I153</f>
        <v>N</v>
      </c>
      <c r="V157" s="82"/>
      <c r="W157" s="83" t="str">
        <f t="shared" si="41"/>
        <v/>
      </c>
      <c r="X157" s="84" t="str">
        <f t="shared" si="42"/>
        <v/>
      </c>
      <c r="Y157" s="77">
        <f t="shared" si="43"/>
        <v>3360</v>
      </c>
      <c r="Z157" s="85">
        <v>0</v>
      </c>
      <c r="AA157" s="85">
        <v>0</v>
      </c>
      <c r="AC157" s="35" t="str">
        <f t="shared" si="44"/>
        <v/>
      </c>
      <c r="AD157" s="279">
        <f t="shared" si="40"/>
        <v>0</v>
      </c>
    </row>
    <row r="158" spans="1:30" s="85" customFormat="1">
      <c r="A158" s="280"/>
      <c r="B158" s="266">
        <v>41059</v>
      </c>
      <c r="C158" s="267">
        <f>'data''12'!B154</f>
        <v>2304.5610700000002</v>
      </c>
      <c r="D158" s="268">
        <f t="shared" si="30"/>
        <v>0</v>
      </c>
      <c r="E158" s="269">
        <f t="shared" si="31"/>
        <v>0</v>
      </c>
      <c r="F158" s="270">
        <f t="shared" si="32"/>
        <v>557.45600000000013</v>
      </c>
      <c r="G158" s="271">
        <f t="shared" si="33"/>
        <v>1000</v>
      </c>
      <c r="H158" s="268">
        <f t="shared" si="34"/>
        <v>1557.4560000000001</v>
      </c>
      <c r="I158" s="272">
        <f t="shared" si="35"/>
        <v>0</v>
      </c>
      <c r="J158" s="273">
        <f t="shared" si="36"/>
        <v>0</v>
      </c>
      <c r="K158" s="274">
        <f t="shared" si="37"/>
        <v>0</v>
      </c>
      <c r="L158" s="267">
        <f>'data''12'!C154</f>
        <v>1557.4560000000001</v>
      </c>
      <c r="M158" s="275">
        <f t="shared" si="38"/>
        <v>3127</v>
      </c>
      <c r="N158" s="276">
        <f>+'data''12'!D154</f>
        <v>1000</v>
      </c>
      <c r="O158" s="277">
        <f>+'data''12'!E154</f>
        <v>50</v>
      </c>
      <c r="P158" s="278">
        <f t="shared" si="39"/>
        <v>1050</v>
      </c>
      <c r="Q158" s="267">
        <f>IF('data''12'!G154&lt;Z158, 'data''12'!G154, 'data''12'!G154-Z158)</f>
        <v>3127</v>
      </c>
      <c r="R158" s="281"/>
      <c r="S158" s="281"/>
      <c r="T158" s="77" t="str">
        <f>+'data''12'!H154</f>
        <v>Y</v>
      </c>
      <c r="U158" s="187" t="str">
        <f>+'data''12'!I154</f>
        <v>N</v>
      </c>
      <c r="V158" s="82"/>
      <c r="W158" s="83" t="str">
        <f t="shared" si="41"/>
        <v/>
      </c>
      <c r="X158" s="84" t="str">
        <f t="shared" si="42"/>
        <v/>
      </c>
      <c r="Y158" s="77">
        <f t="shared" si="43"/>
        <v>3127</v>
      </c>
      <c r="Z158" s="85">
        <v>0</v>
      </c>
      <c r="AA158" s="85">
        <v>0</v>
      </c>
      <c r="AC158" s="35" t="str">
        <f t="shared" si="44"/>
        <v/>
      </c>
      <c r="AD158" s="279">
        <f t="shared" si="40"/>
        <v>0</v>
      </c>
    </row>
    <row r="159" spans="1:30" s="85" customFormat="1">
      <c r="A159" s="280"/>
      <c r="B159" s="266">
        <v>41060</v>
      </c>
      <c r="C159" s="267">
        <f>'data''12'!B155</f>
        <v>2290.94848</v>
      </c>
      <c r="D159" s="268">
        <f t="shared" si="30"/>
        <v>0</v>
      </c>
      <c r="E159" s="269">
        <f t="shared" si="31"/>
        <v>0</v>
      </c>
      <c r="F159" s="270">
        <f t="shared" si="32"/>
        <v>549</v>
      </c>
      <c r="G159" s="271">
        <f t="shared" si="33"/>
        <v>1000</v>
      </c>
      <c r="H159" s="268">
        <f t="shared" si="34"/>
        <v>1549</v>
      </c>
      <c r="I159" s="272">
        <f t="shared" si="35"/>
        <v>0</v>
      </c>
      <c r="J159" s="273">
        <f t="shared" si="36"/>
        <v>0</v>
      </c>
      <c r="K159" s="274">
        <f t="shared" si="37"/>
        <v>0</v>
      </c>
      <c r="L159" s="267">
        <f>'data''12'!C155</f>
        <v>1549</v>
      </c>
      <c r="M159" s="275">
        <f t="shared" si="38"/>
        <v>2522</v>
      </c>
      <c r="N159" s="276">
        <f>+'data''12'!D155</f>
        <v>1000</v>
      </c>
      <c r="O159" s="277">
        <f>+'data''12'!E155</f>
        <v>50</v>
      </c>
      <c r="P159" s="278">
        <f t="shared" si="39"/>
        <v>1050</v>
      </c>
      <c r="Q159" s="267">
        <f>IF('data''12'!G155&lt;Z159, 'data''12'!G155, 'data''12'!G155-Z159)</f>
        <v>2522</v>
      </c>
      <c r="R159" s="281"/>
      <c r="S159" s="281"/>
      <c r="T159" s="77" t="str">
        <f>+'data''12'!H155</f>
        <v>Y</v>
      </c>
      <c r="U159" s="187" t="str">
        <f>+'data''12'!I155</f>
        <v>N</v>
      </c>
      <c r="V159" s="82"/>
      <c r="W159" s="78" t="str">
        <f t="shared" si="41"/>
        <v/>
      </c>
      <c r="X159" s="79" t="str">
        <f t="shared" si="42"/>
        <v/>
      </c>
      <c r="Y159" s="77">
        <f t="shared" si="43"/>
        <v>2522</v>
      </c>
      <c r="Z159" s="85">
        <v>0</v>
      </c>
      <c r="AA159" s="85">
        <v>0</v>
      </c>
      <c r="AC159" s="35" t="str">
        <f t="shared" si="44"/>
        <v/>
      </c>
      <c r="AD159" s="279">
        <f t="shared" si="40"/>
        <v>0</v>
      </c>
    </row>
    <row r="160" spans="1:30">
      <c r="B160" s="266">
        <v>41061</v>
      </c>
      <c r="C160" s="267">
        <f>'data''12'!B156</f>
        <v>2255.6565799999998</v>
      </c>
      <c r="D160" s="268">
        <f t="shared" si="30"/>
        <v>0</v>
      </c>
      <c r="E160" s="269">
        <f t="shared" si="31"/>
        <v>0</v>
      </c>
      <c r="F160" s="270">
        <f t="shared" si="32"/>
        <v>549</v>
      </c>
      <c r="G160" s="271">
        <f t="shared" si="33"/>
        <v>1000</v>
      </c>
      <c r="H160" s="268">
        <f t="shared" si="34"/>
        <v>1549</v>
      </c>
      <c r="I160" s="272">
        <f t="shared" si="35"/>
        <v>0</v>
      </c>
      <c r="J160" s="273">
        <f t="shared" si="36"/>
        <v>0</v>
      </c>
      <c r="K160" s="274">
        <f t="shared" si="37"/>
        <v>0</v>
      </c>
      <c r="L160" s="267">
        <f>'data''12'!C156</f>
        <v>1549</v>
      </c>
      <c r="M160" s="275">
        <f t="shared" si="38"/>
        <v>1570</v>
      </c>
      <c r="N160" s="276">
        <f>+'data''12'!D156</f>
        <v>1000</v>
      </c>
      <c r="O160" s="277">
        <f>+'data''12'!E156</f>
        <v>50</v>
      </c>
      <c r="P160" s="278">
        <f t="shared" si="39"/>
        <v>1050</v>
      </c>
      <c r="Q160" s="267">
        <f>IF('data''12'!G156&lt;Z160, 'data''12'!G156, 'data''12'!G156-Z160)</f>
        <v>1570</v>
      </c>
      <c r="R160" s="279"/>
      <c r="S160" s="279"/>
      <c r="T160" s="77" t="str">
        <f>+'data''12'!H156</f>
        <v>Y</v>
      </c>
      <c r="U160" s="187" t="str">
        <f>+'data''12'!I156</f>
        <v>N</v>
      </c>
      <c r="V160" s="77"/>
      <c r="W160" s="78" t="str">
        <f t="shared" si="41"/>
        <v/>
      </c>
      <c r="X160" s="79" t="str">
        <f t="shared" si="42"/>
        <v/>
      </c>
      <c r="Y160" s="77">
        <f t="shared" si="43"/>
        <v>1570</v>
      </c>
      <c r="Z160" s="5">
        <v>0</v>
      </c>
      <c r="AA160" s="5">
        <v>0</v>
      </c>
      <c r="AC160" s="35" t="str">
        <f t="shared" si="44"/>
        <v/>
      </c>
      <c r="AD160" s="279">
        <f t="shared" si="40"/>
        <v>0</v>
      </c>
    </row>
    <row r="161" spans="1:30" s="85" customFormat="1">
      <c r="A161" s="280"/>
      <c r="B161" s="266">
        <v>41062</v>
      </c>
      <c r="C161" s="267">
        <f>'data''12'!B157</f>
        <v>2210.2812800000002</v>
      </c>
      <c r="D161" s="268">
        <f t="shared" si="30"/>
        <v>0</v>
      </c>
      <c r="E161" s="269">
        <f t="shared" si="31"/>
        <v>0</v>
      </c>
      <c r="F161" s="270">
        <f t="shared" si="32"/>
        <v>551</v>
      </c>
      <c r="G161" s="271">
        <f t="shared" si="33"/>
        <v>1000</v>
      </c>
      <c r="H161" s="268">
        <f t="shared" si="34"/>
        <v>1551</v>
      </c>
      <c r="I161" s="272">
        <f t="shared" si="35"/>
        <v>0</v>
      </c>
      <c r="J161" s="273">
        <f t="shared" si="36"/>
        <v>0</v>
      </c>
      <c r="K161" s="274">
        <f t="shared" si="37"/>
        <v>0</v>
      </c>
      <c r="L161" s="267">
        <f>'data''12'!C157</f>
        <v>1551</v>
      </c>
      <c r="M161" s="275">
        <f t="shared" si="38"/>
        <v>1664</v>
      </c>
      <c r="N161" s="276">
        <f>+'data''12'!D157</f>
        <v>1000</v>
      </c>
      <c r="O161" s="277">
        <f>+'data''12'!E157</f>
        <v>50</v>
      </c>
      <c r="P161" s="278">
        <f t="shared" si="39"/>
        <v>1050</v>
      </c>
      <c r="Q161" s="267">
        <f>IF('data''12'!G157&lt;Z161, 'data''12'!G157, 'data''12'!G157-Z161)</f>
        <v>1664</v>
      </c>
      <c r="R161" s="281"/>
      <c r="S161" s="281"/>
      <c r="T161" s="77" t="str">
        <f>+'data''12'!H157</f>
        <v>Y</v>
      </c>
      <c r="U161" s="187" t="str">
        <f>+'data''12'!I157</f>
        <v>N</v>
      </c>
      <c r="V161" s="82"/>
      <c r="W161" s="83" t="str">
        <f t="shared" si="41"/>
        <v/>
      </c>
      <c r="X161" s="84" t="str">
        <f t="shared" si="42"/>
        <v/>
      </c>
      <c r="Y161" s="77">
        <f t="shared" si="43"/>
        <v>1664</v>
      </c>
      <c r="Z161" s="85">
        <v>0</v>
      </c>
      <c r="AA161" s="85">
        <v>0</v>
      </c>
      <c r="AC161" s="35" t="str">
        <f t="shared" si="44"/>
        <v/>
      </c>
      <c r="AD161" s="279">
        <f t="shared" si="40"/>
        <v>0</v>
      </c>
    </row>
    <row r="162" spans="1:30">
      <c r="B162" s="266">
        <v>41063</v>
      </c>
      <c r="C162" s="267">
        <f>'data''12'!B158</f>
        <v>2196.66869</v>
      </c>
      <c r="D162" s="268">
        <f t="shared" si="30"/>
        <v>0</v>
      </c>
      <c r="E162" s="269">
        <f t="shared" si="31"/>
        <v>0</v>
      </c>
      <c r="F162" s="270">
        <f t="shared" si="32"/>
        <v>557</v>
      </c>
      <c r="G162" s="271">
        <f t="shared" si="33"/>
        <v>1000</v>
      </c>
      <c r="H162" s="268">
        <f t="shared" si="34"/>
        <v>1557</v>
      </c>
      <c r="I162" s="272">
        <f t="shared" si="35"/>
        <v>0</v>
      </c>
      <c r="J162" s="273">
        <f t="shared" si="36"/>
        <v>0</v>
      </c>
      <c r="K162" s="274">
        <f t="shared" si="37"/>
        <v>0</v>
      </c>
      <c r="L162" s="267">
        <f>'data''12'!C158</f>
        <v>1557</v>
      </c>
      <c r="M162" s="275">
        <f t="shared" si="38"/>
        <v>1387</v>
      </c>
      <c r="N162" s="276">
        <f>+'data''12'!D158</f>
        <v>1000</v>
      </c>
      <c r="O162" s="277">
        <f>+'data''12'!E158</f>
        <v>50</v>
      </c>
      <c r="P162" s="278">
        <f t="shared" si="39"/>
        <v>1050</v>
      </c>
      <c r="Q162" s="267">
        <f>IF('data''12'!G158&lt;Z162, 'data''12'!G158, 'data''12'!G158-Z162)</f>
        <v>1387</v>
      </c>
      <c r="R162" s="279"/>
      <c r="S162" s="279"/>
      <c r="T162" s="77" t="str">
        <f>+'data''12'!H158</f>
        <v>Y</v>
      </c>
      <c r="U162" s="187" t="str">
        <f>+'data''12'!I158</f>
        <v>N</v>
      </c>
      <c r="V162" s="77"/>
      <c r="W162" s="78" t="str">
        <f t="shared" si="41"/>
        <v/>
      </c>
      <c r="X162" s="79" t="str">
        <f t="shared" si="42"/>
        <v/>
      </c>
      <c r="Y162" s="77">
        <f t="shared" si="43"/>
        <v>1387</v>
      </c>
      <c r="Z162" s="5">
        <v>0</v>
      </c>
      <c r="AA162" s="5">
        <v>0</v>
      </c>
      <c r="AC162" s="35" t="str">
        <f t="shared" si="44"/>
        <v/>
      </c>
      <c r="AD162" s="279">
        <f t="shared" si="40"/>
        <v>0</v>
      </c>
    </row>
    <row r="163" spans="1:30">
      <c r="B163" s="266">
        <v>41064</v>
      </c>
      <c r="C163" s="267">
        <f>'data''12'!B159</f>
        <v>2198.1812</v>
      </c>
      <c r="D163" s="268">
        <f t="shared" si="30"/>
        <v>0</v>
      </c>
      <c r="E163" s="269">
        <f t="shared" si="31"/>
        <v>0</v>
      </c>
      <c r="F163" s="270">
        <f t="shared" si="32"/>
        <v>1013</v>
      </c>
      <c r="G163" s="271">
        <f t="shared" si="33"/>
        <v>1000</v>
      </c>
      <c r="H163" s="268">
        <f t="shared" si="34"/>
        <v>2013</v>
      </c>
      <c r="I163" s="272">
        <f t="shared" si="35"/>
        <v>0</v>
      </c>
      <c r="J163" s="273">
        <f t="shared" si="36"/>
        <v>0</v>
      </c>
      <c r="K163" s="274">
        <f t="shared" si="37"/>
        <v>0</v>
      </c>
      <c r="L163" s="267">
        <f>'data''12'!C159</f>
        <v>2013</v>
      </c>
      <c r="M163" s="275">
        <f t="shared" si="38"/>
        <v>1517</v>
      </c>
      <c r="N163" s="276">
        <f>+'data''12'!D159</f>
        <v>1000</v>
      </c>
      <c r="O163" s="277">
        <f>+'data''12'!E159</f>
        <v>50</v>
      </c>
      <c r="P163" s="278">
        <f t="shared" si="39"/>
        <v>1050</v>
      </c>
      <c r="Q163" s="267">
        <f>IF('data''12'!G159&lt;Z163, 'data''12'!G159, 'data''12'!G159-Z163)</f>
        <v>1517</v>
      </c>
      <c r="R163" s="279"/>
      <c r="S163" s="279"/>
      <c r="T163" s="77" t="str">
        <f>+'data''12'!H159</f>
        <v>Y</v>
      </c>
      <c r="U163" s="187" t="str">
        <f>+'data''12'!I159</f>
        <v>N</v>
      </c>
      <c r="V163" s="77"/>
      <c r="W163" s="78" t="str">
        <f t="shared" si="41"/>
        <v/>
      </c>
      <c r="X163" s="79" t="str">
        <f t="shared" si="42"/>
        <v/>
      </c>
      <c r="Y163" s="77">
        <f t="shared" si="43"/>
        <v>1517</v>
      </c>
      <c r="Z163" s="5">
        <v>0</v>
      </c>
      <c r="AA163" s="5">
        <v>0</v>
      </c>
      <c r="AC163" s="35" t="str">
        <f t="shared" si="44"/>
        <v/>
      </c>
      <c r="AD163" s="279">
        <f t="shared" si="40"/>
        <v>0</v>
      </c>
    </row>
    <row r="164" spans="1:30" s="85" customFormat="1">
      <c r="A164" s="280"/>
      <c r="B164" s="266">
        <v>41065</v>
      </c>
      <c r="C164" s="267">
        <f>'data''12'!B160</f>
        <v>2209.2729399999998</v>
      </c>
      <c r="D164" s="268">
        <f t="shared" si="30"/>
        <v>0</v>
      </c>
      <c r="E164" s="269">
        <f t="shared" si="31"/>
        <v>0</v>
      </c>
      <c r="F164" s="270">
        <f t="shared" si="32"/>
        <v>1564</v>
      </c>
      <c r="G164" s="271">
        <f t="shared" si="33"/>
        <v>1000</v>
      </c>
      <c r="H164" s="268">
        <f t="shared" si="34"/>
        <v>2564</v>
      </c>
      <c r="I164" s="272">
        <f t="shared" si="35"/>
        <v>0</v>
      </c>
      <c r="J164" s="273">
        <f t="shared" si="36"/>
        <v>0</v>
      </c>
      <c r="K164" s="274">
        <f t="shared" si="37"/>
        <v>0</v>
      </c>
      <c r="L164" s="267">
        <f>'data''12'!C160</f>
        <v>2564</v>
      </c>
      <c r="M164" s="275">
        <f t="shared" si="38"/>
        <v>1552</v>
      </c>
      <c r="N164" s="276">
        <f>+'data''12'!D160</f>
        <v>1000</v>
      </c>
      <c r="O164" s="277">
        <f>+'data''12'!E160</f>
        <v>50</v>
      </c>
      <c r="P164" s="278">
        <f t="shared" si="39"/>
        <v>1050</v>
      </c>
      <c r="Q164" s="267">
        <f>IF('data''12'!G160&lt;Z164, 'data''12'!G160, 'data''12'!G160-Z164)</f>
        <v>1552</v>
      </c>
      <c r="R164" s="281"/>
      <c r="S164" s="281"/>
      <c r="T164" s="77" t="str">
        <f>+'data''12'!H160</f>
        <v>Y</v>
      </c>
      <c r="U164" s="187" t="str">
        <f>+'data''12'!I160</f>
        <v>N</v>
      </c>
      <c r="V164" s="82"/>
      <c r="W164" s="83" t="str">
        <f t="shared" si="41"/>
        <v/>
      </c>
      <c r="X164" s="84" t="str">
        <f t="shared" si="42"/>
        <v/>
      </c>
      <c r="Y164" s="77">
        <f t="shared" si="43"/>
        <v>1552</v>
      </c>
      <c r="Z164" s="85">
        <v>0</v>
      </c>
      <c r="AA164" s="85">
        <v>0</v>
      </c>
      <c r="AC164" s="35" t="str">
        <f t="shared" si="44"/>
        <v/>
      </c>
      <c r="AD164" s="279">
        <f t="shared" si="40"/>
        <v>0</v>
      </c>
    </row>
    <row r="165" spans="1:30">
      <c r="B165" s="266">
        <v>41066</v>
      </c>
      <c r="C165" s="267">
        <f>'data''12'!B161</f>
        <v>2182.0477599999999</v>
      </c>
      <c r="D165" s="268">
        <f t="shared" si="30"/>
        <v>0</v>
      </c>
      <c r="E165" s="269">
        <f t="shared" si="31"/>
        <v>0</v>
      </c>
      <c r="F165" s="270">
        <f t="shared" si="32"/>
        <v>1567.09049</v>
      </c>
      <c r="G165" s="271">
        <f t="shared" si="33"/>
        <v>1000</v>
      </c>
      <c r="H165" s="268">
        <f t="shared" si="34"/>
        <v>2567.09049</v>
      </c>
      <c r="I165" s="272">
        <f t="shared" si="35"/>
        <v>0</v>
      </c>
      <c r="J165" s="273">
        <f t="shared" si="36"/>
        <v>0</v>
      </c>
      <c r="K165" s="274">
        <f t="shared" si="37"/>
        <v>0</v>
      </c>
      <c r="L165" s="267">
        <f>'data''12'!C161</f>
        <v>2567.09049</v>
      </c>
      <c r="M165" s="275">
        <f t="shared" si="38"/>
        <v>1579</v>
      </c>
      <c r="N165" s="276">
        <f>+'data''12'!D161</f>
        <v>1000</v>
      </c>
      <c r="O165" s="277">
        <f>+'data''12'!E161</f>
        <v>50</v>
      </c>
      <c r="P165" s="278">
        <f t="shared" si="39"/>
        <v>1050</v>
      </c>
      <c r="Q165" s="267">
        <f>IF('data''12'!G161&lt;Z165, 'data''12'!G161, 'data''12'!G161-Z165)</f>
        <v>1579</v>
      </c>
      <c r="R165" s="279"/>
      <c r="S165" s="279"/>
      <c r="T165" s="77" t="str">
        <f>+'data''12'!H161</f>
        <v>Y</v>
      </c>
      <c r="U165" s="187" t="str">
        <f>+'data''12'!I161</f>
        <v>N</v>
      </c>
      <c r="V165" s="77"/>
      <c r="W165" s="78" t="str">
        <f t="shared" si="41"/>
        <v/>
      </c>
      <c r="X165" s="79" t="str">
        <f t="shared" si="42"/>
        <v/>
      </c>
      <c r="Y165" s="77">
        <f t="shared" si="43"/>
        <v>1579</v>
      </c>
      <c r="Z165" s="5">
        <v>0</v>
      </c>
      <c r="AA165" s="5">
        <v>0</v>
      </c>
      <c r="AC165" s="35" t="str">
        <f t="shared" si="44"/>
        <v/>
      </c>
      <c r="AD165" s="279">
        <f t="shared" si="40"/>
        <v>0</v>
      </c>
    </row>
    <row r="166" spans="1:30">
      <c r="B166" s="266">
        <v>41067</v>
      </c>
      <c r="C166" s="267">
        <f>'data''12'!B162</f>
        <v>2177.0060600000002</v>
      </c>
      <c r="D166" s="268">
        <f t="shared" si="30"/>
        <v>1000</v>
      </c>
      <c r="E166" s="269">
        <f t="shared" si="31"/>
        <v>0</v>
      </c>
      <c r="F166" s="270">
        <f t="shared" si="32"/>
        <v>0</v>
      </c>
      <c r="G166" s="271">
        <f t="shared" si="33"/>
        <v>0</v>
      </c>
      <c r="H166" s="268">
        <f t="shared" si="34"/>
        <v>1000</v>
      </c>
      <c r="I166" s="272">
        <f t="shared" si="35"/>
        <v>0</v>
      </c>
      <c r="J166" s="273">
        <f t="shared" si="36"/>
        <v>533</v>
      </c>
      <c r="K166" s="274">
        <f t="shared" si="37"/>
        <v>1031.162456</v>
      </c>
      <c r="L166" s="267">
        <f>'data''12'!C162</f>
        <v>2564.162456</v>
      </c>
      <c r="M166" s="275">
        <f t="shared" si="38"/>
        <v>1533</v>
      </c>
      <c r="N166" s="276">
        <f>+'data''12'!D162</f>
        <v>1000</v>
      </c>
      <c r="O166" s="277">
        <f>+'data''12'!E162</f>
        <v>50</v>
      </c>
      <c r="P166" s="278">
        <f t="shared" si="39"/>
        <v>1050</v>
      </c>
      <c r="Q166" s="267">
        <f>IF('data''12'!G162&lt;Z166, 'data''12'!G162, 'data''12'!G162-Z166)</f>
        <v>1533</v>
      </c>
      <c r="R166" s="279"/>
      <c r="S166" s="279"/>
      <c r="T166" s="77" t="str">
        <f>+'data''12'!H162</f>
        <v>N</v>
      </c>
      <c r="U166" s="187" t="str">
        <f>+'data''12'!I162</f>
        <v>N</v>
      </c>
      <c r="V166" s="77"/>
      <c r="W166" s="78" t="str">
        <f t="shared" si="41"/>
        <v/>
      </c>
      <c r="X166" s="79" t="str">
        <f t="shared" si="42"/>
        <v/>
      </c>
      <c r="Y166" s="77">
        <f t="shared" si="43"/>
        <v>0</v>
      </c>
      <c r="Z166" s="5">
        <v>0</v>
      </c>
      <c r="AA166" s="5">
        <v>0</v>
      </c>
      <c r="AC166" s="35" t="str">
        <f t="shared" si="44"/>
        <v/>
      </c>
      <c r="AD166" s="279">
        <f t="shared" si="40"/>
        <v>0</v>
      </c>
    </row>
    <row r="167" spans="1:30">
      <c r="B167" s="266">
        <v>41068</v>
      </c>
      <c r="C167" s="267">
        <f>'data''12'!B163</f>
        <v>2270.7816800000001</v>
      </c>
      <c r="D167" s="268">
        <f t="shared" si="30"/>
        <v>1000</v>
      </c>
      <c r="E167" s="269">
        <f t="shared" si="31"/>
        <v>0</v>
      </c>
      <c r="F167" s="270">
        <f t="shared" si="32"/>
        <v>0</v>
      </c>
      <c r="G167" s="271">
        <f t="shared" si="33"/>
        <v>0</v>
      </c>
      <c r="H167" s="268">
        <f t="shared" si="34"/>
        <v>1000</v>
      </c>
      <c r="I167" s="272">
        <f t="shared" si="35"/>
        <v>0</v>
      </c>
      <c r="J167" s="273">
        <f t="shared" si="36"/>
        <v>552</v>
      </c>
      <c r="K167" s="274">
        <f t="shared" si="37"/>
        <v>1017.9045369999999</v>
      </c>
      <c r="L167" s="267">
        <f>'data''12'!C163</f>
        <v>2569.9045369999999</v>
      </c>
      <c r="M167" s="275">
        <f t="shared" si="38"/>
        <v>1552</v>
      </c>
      <c r="N167" s="276">
        <f>+'data''12'!D163</f>
        <v>1000</v>
      </c>
      <c r="O167" s="277">
        <f>+'data''12'!E163</f>
        <v>50</v>
      </c>
      <c r="P167" s="278">
        <f t="shared" si="39"/>
        <v>1050</v>
      </c>
      <c r="Q167" s="267">
        <f>IF('data''12'!G163&lt;Z167, 'data''12'!G163, 'data''12'!G163-Z167)</f>
        <v>1552</v>
      </c>
      <c r="R167" s="279"/>
      <c r="S167" s="279"/>
      <c r="T167" s="77" t="str">
        <f>+'data''12'!H163</f>
        <v>N</v>
      </c>
      <c r="U167" s="187" t="str">
        <f>+'data''12'!I163</f>
        <v>N</v>
      </c>
      <c r="V167" s="77"/>
      <c r="W167" s="78" t="str">
        <f t="shared" si="41"/>
        <v/>
      </c>
      <c r="X167" s="79" t="str">
        <f t="shared" si="42"/>
        <v/>
      </c>
      <c r="Y167" s="77">
        <f t="shared" si="43"/>
        <v>0</v>
      </c>
      <c r="Z167" s="5">
        <v>0</v>
      </c>
      <c r="AA167" s="5">
        <v>0</v>
      </c>
      <c r="AC167" s="35" t="str">
        <f t="shared" si="44"/>
        <v/>
      </c>
      <c r="AD167" s="279">
        <f t="shared" si="40"/>
        <v>0</v>
      </c>
    </row>
    <row r="168" spans="1:30">
      <c r="B168" s="266">
        <v>41069</v>
      </c>
      <c r="C168" s="267">
        <f>'data''12'!B164</f>
        <v>2318.1736599999999</v>
      </c>
      <c r="D168" s="268">
        <f t="shared" si="30"/>
        <v>1000</v>
      </c>
      <c r="E168" s="269">
        <f t="shared" si="31"/>
        <v>0</v>
      </c>
      <c r="F168" s="270">
        <f t="shared" si="32"/>
        <v>0</v>
      </c>
      <c r="G168" s="271">
        <f t="shared" si="33"/>
        <v>0</v>
      </c>
      <c r="H168" s="268">
        <f t="shared" si="34"/>
        <v>1000</v>
      </c>
      <c r="I168" s="272">
        <f t="shared" si="35"/>
        <v>0</v>
      </c>
      <c r="J168" s="273">
        <f t="shared" si="36"/>
        <v>552</v>
      </c>
      <c r="K168" s="274">
        <f t="shared" si="37"/>
        <v>1016.228509</v>
      </c>
      <c r="L168" s="267">
        <f>'data''12'!C164</f>
        <v>2568.228509</v>
      </c>
      <c r="M168" s="275">
        <f t="shared" si="38"/>
        <v>1552</v>
      </c>
      <c r="N168" s="276">
        <f>+'data''12'!D164</f>
        <v>1000</v>
      </c>
      <c r="O168" s="277">
        <f>+'data''12'!E164</f>
        <v>50</v>
      </c>
      <c r="P168" s="278">
        <f t="shared" si="39"/>
        <v>1050</v>
      </c>
      <c r="Q168" s="267">
        <f>IF('data''12'!G164&lt;Z168, 'data''12'!G164, 'data''12'!G164-Z168)</f>
        <v>1552</v>
      </c>
      <c r="R168" s="279"/>
      <c r="S168" s="279"/>
      <c r="T168" s="77" t="str">
        <f>+'data''12'!H164</f>
        <v>N</v>
      </c>
      <c r="U168" s="187" t="str">
        <f>+'data''12'!I164</f>
        <v>N</v>
      </c>
      <c r="V168" s="77"/>
      <c r="W168" s="78" t="str">
        <f t="shared" si="41"/>
        <v/>
      </c>
      <c r="X168" s="79" t="str">
        <f t="shared" si="42"/>
        <v/>
      </c>
      <c r="Y168" s="77">
        <f t="shared" si="43"/>
        <v>0</v>
      </c>
      <c r="Z168" s="5">
        <v>0</v>
      </c>
      <c r="AA168" s="5">
        <v>0</v>
      </c>
      <c r="AC168" s="35" t="str">
        <f t="shared" si="44"/>
        <v/>
      </c>
      <c r="AD168" s="279">
        <f t="shared" si="40"/>
        <v>0</v>
      </c>
    </row>
    <row r="169" spans="1:30">
      <c r="B169" s="266">
        <v>41070</v>
      </c>
      <c r="C169" s="267">
        <f>'data''12'!B165</f>
        <v>2310.1069400000001</v>
      </c>
      <c r="D169" s="268">
        <f t="shared" si="30"/>
        <v>1000</v>
      </c>
      <c r="E169" s="269">
        <f t="shared" si="31"/>
        <v>0</v>
      </c>
      <c r="F169" s="270">
        <f t="shared" si="32"/>
        <v>0</v>
      </c>
      <c r="G169" s="271">
        <f t="shared" si="33"/>
        <v>0</v>
      </c>
      <c r="H169" s="268">
        <f t="shared" si="34"/>
        <v>1000</v>
      </c>
      <c r="I169" s="272">
        <f t="shared" si="35"/>
        <v>0</v>
      </c>
      <c r="J169" s="273">
        <f t="shared" si="36"/>
        <v>552</v>
      </c>
      <c r="K169" s="274">
        <f t="shared" si="37"/>
        <v>1015.2732699999997</v>
      </c>
      <c r="L169" s="267">
        <f>'data''12'!C165</f>
        <v>2567.2732699999997</v>
      </c>
      <c r="M169" s="275">
        <f t="shared" si="38"/>
        <v>1552</v>
      </c>
      <c r="N169" s="276">
        <f>+'data''12'!D165</f>
        <v>1000</v>
      </c>
      <c r="O169" s="277">
        <f>+'data''12'!E165</f>
        <v>50</v>
      </c>
      <c r="P169" s="278">
        <f t="shared" si="39"/>
        <v>1050</v>
      </c>
      <c r="Q169" s="267">
        <f>IF('data''12'!G165&lt;Z169, 'data''12'!G165, 'data''12'!G165-Z169)</f>
        <v>1552</v>
      </c>
      <c r="R169" s="279"/>
      <c r="S169" s="279"/>
      <c r="T169" s="77" t="str">
        <f>+'data''12'!H165</f>
        <v>N</v>
      </c>
      <c r="U169" s="187" t="str">
        <f>+'data''12'!I165</f>
        <v>N</v>
      </c>
      <c r="V169" s="77"/>
      <c r="W169" s="78" t="str">
        <f t="shared" si="41"/>
        <v/>
      </c>
      <c r="X169" s="79" t="str">
        <f t="shared" si="42"/>
        <v/>
      </c>
      <c r="Y169" s="77">
        <f t="shared" si="43"/>
        <v>0</v>
      </c>
      <c r="Z169" s="5">
        <v>0</v>
      </c>
      <c r="AA169" s="5">
        <v>0</v>
      </c>
      <c r="AC169" s="35" t="str">
        <f t="shared" si="44"/>
        <v/>
      </c>
      <c r="AD169" s="279">
        <f t="shared" si="40"/>
        <v>0</v>
      </c>
    </row>
    <row r="170" spans="1:30">
      <c r="B170" s="266">
        <v>41071</v>
      </c>
      <c r="C170" s="267">
        <f>'data''12'!B166</f>
        <v>2361.0281100000002</v>
      </c>
      <c r="D170" s="268">
        <f t="shared" si="30"/>
        <v>1000</v>
      </c>
      <c r="E170" s="269">
        <f t="shared" si="31"/>
        <v>0</v>
      </c>
      <c r="F170" s="270">
        <f t="shared" si="32"/>
        <v>0</v>
      </c>
      <c r="G170" s="271">
        <f t="shared" si="33"/>
        <v>0</v>
      </c>
      <c r="H170" s="268">
        <f t="shared" si="34"/>
        <v>1000</v>
      </c>
      <c r="I170" s="272">
        <f t="shared" si="35"/>
        <v>0</v>
      </c>
      <c r="J170" s="273">
        <f t="shared" si="36"/>
        <v>552</v>
      </c>
      <c r="K170" s="274">
        <f t="shared" si="37"/>
        <v>1592.0180439999999</v>
      </c>
      <c r="L170" s="267">
        <f>'data''12'!C166</f>
        <v>3144.0180439999999</v>
      </c>
      <c r="M170" s="275">
        <f t="shared" si="38"/>
        <v>1552</v>
      </c>
      <c r="N170" s="276">
        <f>+'data''12'!D166</f>
        <v>1000</v>
      </c>
      <c r="O170" s="277">
        <f>+'data''12'!E166</f>
        <v>50</v>
      </c>
      <c r="P170" s="278">
        <f t="shared" si="39"/>
        <v>1050</v>
      </c>
      <c r="Q170" s="267">
        <f>IF('data''12'!G166&lt;Z170, 'data''12'!G166, 'data''12'!G166-Z170)</f>
        <v>1552</v>
      </c>
      <c r="R170" s="279"/>
      <c r="S170" s="279"/>
      <c r="T170" s="77" t="str">
        <f>+'data''12'!H166</f>
        <v>N</v>
      </c>
      <c r="U170" s="187" t="str">
        <f>+'data''12'!I166</f>
        <v>N</v>
      </c>
      <c r="V170" s="77"/>
      <c r="W170" s="78" t="str">
        <f t="shared" si="41"/>
        <v/>
      </c>
      <c r="X170" s="79" t="str">
        <f t="shared" si="42"/>
        <v/>
      </c>
      <c r="Y170" s="77">
        <f t="shared" si="43"/>
        <v>0</v>
      </c>
      <c r="Z170" s="5">
        <v>0</v>
      </c>
      <c r="AA170" s="5">
        <v>0</v>
      </c>
      <c r="AC170" s="35" t="str">
        <f t="shared" si="44"/>
        <v/>
      </c>
      <c r="AD170" s="279">
        <f t="shared" si="40"/>
        <v>0</v>
      </c>
    </row>
    <row r="171" spans="1:30">
      <c r="B171" s="266">
        <v>41072</v>
      </c>
      <c r="C171" s="267">
        <f>'data''12'!B167</f>
        <v>2540.5126300000002</v>
      </c>
      <c r="D171" s="268">
        <f t="shared" si="30"/>
        <v>1000</v>
      </c>
      <c r="E171" s="269">
        <f t="shared" si="31"/>
        <v>0</v>
      </c>
      <c r="F171" s="270">
        <f t="shared" si="32"/>
        <v>0</v>
      </c>
      <c r="G171" s="271">
        <f t="shared" si="33"/>
        <v>0</v>
      </c>
      <c r="H171" s="268">
        <f t="shared" si="34"/>
        <v>1000</v>
      </c>
      <c r="I171" s="272">
        <f t="shared" si="35"/>
        <v>0</v>
      </c>
      <c r="J171" s="273">
        <f t="shared" si="36"/>
        <v>553</v>
      </c>
      <c r="K171" s="274">
        <f t="shared" si="37"/>
        <v>2512.6219547418659</v>
      </c>
      <c r="L171" s="267">
        <f>'data''12'!C167</f>
        <v>4065.6219547418659</v>
      </c>
      <c r="M171" s="275">
        <f t="shared" si="38"/>
        <v>1553</v>
      </c>
      <c r="N171" s="276">
        <f>+'data''12'!D167</f>
        <v>1000</v>
      </c>
      <c r="O171" s="277">
        <f>+'data''12'!E167</f>
        <v>50</v>
      </c>
      <c r="P171" s="278">
        <f t="shared" si="39"/>
        <v>1050</v>
      </c>
      <c r="Q171" s="267">
        <f>IF('data''12'!G167&lt;Z171, 'data''12'!G167, 'data''12'!G167-Z171)</f>
        <v>1553</v>
      </c>
      <c r="R171" s="279"/>
      <c r="S171" s="279"/>
      <c r="T171" s="77" t="str">
        <f>+'data''12'!H167</f>
        <v>N</v>
      </c>
      <c r="U171" s="187" t="str">
        <f>+'data''12'!I167</f>
        <v>N</v>
      </c>
      <c r="V171" s="77"/>
      <c r="W171" s="78" t="str">
        <f t="shared" si="41"/>
        <v/>
      </c>
      <c r="X171" s="79" t="str">
        <f t="shared" si="42"/>
        <v/>
      </c>
      <c r="Y171" s="77">
        <f t="shared" si="43"/>
        <v>0</v>
      </c>
      <c r="Z171" s="5">
        <v>0</v>
      </c>
      <c r="AA171" s="5">
        <v>0</v>
      </c>
      <c r="AC171" s="35" t="str">
        <f t="shared" si="44"/>
        <v/>
      </c>
      <c r="AD171" s="279">
        <f t="shared" si="40"/>
        <v>0</v>
      </c>
    </row>
    <row r="172" spans="1:30">
      <c r="B172" s="266">
        <v>41073</v>
      </c>
      <c r="C172" s="267">
        <f>'data''12'!B168</f>
        <v>2649.91752</v>
      </c>
      <c r="D172" s="268">
        <f t="shared" si="30"/>
        <v>1000</v>
      </c>
      <c r="E172" s="269">
        <f t="shared" si="31"/>
        <v>0</v>
      </c>
      <c r="F172" s="270">
        <f t="shared" si="32"/>
        <v>0</v>
      </c>
      <c r="G172" s="271">
        <f t="shared" si="33"/>
        <v>0</v>
      </c>
      <c r="H172" s="268">
        <f t="shared" si="34"/>
        <v>1000</v>
      </c>
      <c r="I172" s="272">
        <f t="shared" si="35"/>
        <v>0</v>
      </c>
      <c r="J172" s="273">
        <f t="shared" si="36"/>
        <v>387</v>
      </c>
      <c r="K172" s="274">
        <f t="shared" si="37"/>
        <v>3011.1638589208669</v>
      </c>
      <c r="L172" s="267">
        <f>'data''12'!C168</f>
        <v>4398.1638589208669</v>
      </c>
      <c r="M172" s="275">
        <f t="shared" si="38"/>
        <v>1387</v>
      </c>
      <c r="N172" s="276">
        <f>+'data''12'!D168</f>
        <v>1000</v>
      </c>
      <c r="O172" s="277">
        <f>+'data''12'!E168</f>
        <v>50</v>
      </c>
      <c r="P172" s="278">
        <f t="shared" si="39"/>
        <v>1050</v>
      </c>
      <c r="Q172" s="267">
        <f>IF('data''12'!G168&lt;Z172, 'data''12'!G168, 'data''12'!G168-Z172)</f>
        <v>1387</v>
      </c>
      <c r="R172" s="279"/>
      <c r="S172" s="279"/>
      <c r="T172" s="77" t="str">
        <f>+'data''12'!H168</f>
        <v>N</v>
      </c>
      <c r="U172" s="187" t="str">
        <f>+'data''12'!I168</f>
        <v>N</v>
      </c>
      <c r="V172" s="77"/>
      <c r="W172" s="78" t="str">
        <f t="shared" si="41"/>
        <v/>
      </c>
      <c r="X172" s="79" t="str">
        <f t="shared" si="42"/>
        <v/>
      </c>
      <c r="Y172" s="77">
        <f t="shared" si="43"/>
        <v>0</v>
      </c>
      <c r="Z172" s="5">
        <v>0</v>
      </c>
      <c r="AA172" s="5">
        <v>0</v>
      </c>
      <c r="AC172" s="35" t="str">
        <f t="shared" si="44"/>
        <v/>
      </c>
      <c r="AD172" s="279">
        <f t="shared" si="40"/>
        <v>0</v>
      </c>
    </row>
    <row r="173" spans="1:30">
      <c r="B173" s="266">
        <v>41074</v>
      </c>
      <c r="C173" s="267">
        <f>'data''12'!B169</f>
        <v>2721.5096600000002</v>
      </c>
      <c r="D173" s="268">
        <f t="shared" si="30"/>
        <v>1000</v>
      </c>
      <c r="E173" s="269">
        <f t="shared" si="31"/>
        <v>0</v>
      </c>
      <c r="F173" s="270">
        <f t="shared" si="32"/>
        <v>0</v>
      </c>
      <c r="G173" s="271">
        <f t="shared" si="33"/>
        <v>0</v>
      </c>
      <c r="H173" s="268">
        <f t="shared" si="34"/>
        <v>1000</v>
      </c>
      <c r="I173" s="272">
        <f t="shared" si="35"/>
        <v>0</v>
      </c>
      <c r="J173" s="273">
        <f t="shared" si="36"/>
        <v>486</v>
      </c>
      <c r="K173" s="274">
        <f t="shared" si="37"/>
        <v>3625.2664865310635</v>
      </c>
      <c r="L173" s="267">
        <f>'data''12'!C169</f>
        <v>5111.2664865310635</v>
      </c>
      <c r="M173" s="275">
        <f t="shared" si="38"/>
        <v>1486</v>
      </c>
      <c r="N173" s="276">
        <f>+'data''12'!D169</f>
        <v>1000</v>
      </c>
      <c r="O173" s="277">
        <f>+'data''12'!E169</f>
        <v>50</v>
      </c>
      <c r="P173" s="278">
        <f t="shared" si="39"/>
        <v>1050</v>
      </c>
      <c r="Q173" s="267">
        <f>IF('data''12'!G169&lt;Z173, 'data''12'!G169, 'data''12'!G169-Z173)</f>
        <v>1486</v>
      </c>
      <c r="R173" s="279"/>
      <c r="S173" s="279"/>
      <c r="T173" s="77" t="str">
        <f>+'data''12'!H169</f>
        <v>N</v>
      </c>
      <c r="U173" s="187" t="str">
        <f>+'data''12'!I169</f>
        <v>N</v>
      </c>
      <c r="V173" s="77"/>
      <c r="W173" s="78" t="str">
        <f t="shared" si="41"/>
        <v/>
      </c>
      <c r="X173" s="79" t="str">
        <f t="shared" si="42"/>
        <v/>
      </c>
      <c r="Y173" s="77">
        <f t="shared" si="43"/>
        <v>0</v>
      </c>
      <c r="Z173" s="5">
        <v>0</v>
      </c>
      <c r="AA173" s="5">
        <v>0</v>
      </c>
      <c r="AC173" s="35" t="str">
        <f t="shared" si="44"/>
        <v/>
      </c>
      <c r="AD173" s="279">
        <f t="shared" si="40"/>
        <v>0</v>
      </c>
    </row>
    <row r="174" spans="1:30">
      <c r="B174" s="266">
        <v>41075</v>
      </c>
      <c r="C174" s="267">
        <f>'data''12'!B170</f>
        <v>2761.8432600000001</v>
      </c>
      <c r="D174" s="268">
        <f t="shared" si="30"/>
        <v>181</v>
      </c>
      <c r="E174" s="269">
        <f t="shared" si="31"/>
        <v>819</v>
      </c>
      <c r="F174" s="270">
        <f t="shared" si="32"/>
        <v>0</v>
      </c>
      <c r="G174" s="271">
        <f t="shared" si="33"/>
        <v>0</v>
      </c>
      <c r="H174" s="268">
        <f t="shared" si="34"/>
        <v>1000</v>
      </c>
      <c r="I174" s="272">
        <f t="shared" si="35"/>
        <v>0</v>
      </c>
      <c r="J174" s="273">
        <f t="shared" si="36"/>
        <v>0</v>
      </c>
      <c r="K174" s="274">
        <f t="shared" si="37"/>
        <v>4123.5052747041118</v>
      </c>
      <c r="L174" s="267">
        <f>'data''12'!C170</f>
        <v>5123.5052747041118</v>
      </c>
      <c r="M174" s="275">
        <f t="shared" si="38"/>
        <v>181</v>
      </c>
      <c r="N174" s="276">
        <f>+'data''12'!D170</f>
        <v>1000</v>
      </c>
      <c r="O174" s="277">
        <f>+'data''12'!E170</f>
        <v>50</v>
      </c>
      <c r="P174" s="278">
        <f t="shared" si="39"/>
        <v>1050</v>
      </c>
      <c r="Q174" s="267">
        <f>IF('data''12'!G170&lt;Z174, 'data''12'!G170, 'data''12'!G170-Z174)</f>
        <v>181</v>
      </c>
      <c r="R174" s="279"/>
      <c r="S174" s="279"/>
      <c r="T174" s="77" t="str">
        <f>+'data''12'!H170</f>
        <v>N</v>
      </c>
      <c r="U174" s="187" t="str">
        <f>+'data''12'!I170</f>
        <v>N</v>
      </c>
      <c r="V174" s="77"/>
      <c r="W174" s="78" t="str">
        <f t="shared" si="41"/>
        <v/>
      </c>
      <c r="X174" s="79" t="str">
        <f t="shared" si="42"/>
        <v/>
      </c>
      <c r="Y174" s="77">
        <f t="shared" si="43"/>
        <v>0</v>
      </c>
      <c r="Z174" s="5">
        <v>0</v>
      </c>
      <c r="AA174" s="5">
        <v>0</v>
      </c>
      <c r="AC174" s="35" t="str">
        <f t="shared" si="44"/>
        <v/>
      </c>
      <c r="AD174" s="279">
        <f t="shared" si="40"/>
        <v>0</v>
      </c>
    </row>
    <row r="175" spans="1:30">
      <c r="B175" s="266">
        <v>41076</v>
      </c>
      <c r="C175" s="267">
        <f>'data''12'!B171</f>
        <v>2794.1101400000002</v>
      </c>
      <c r="D175" s="268">
        <f t="shared" si="30"/>
        <v>961</v>
      </c>
      <c r="E175" s="269">
        <f t="shared" si="31"/>
        <v>39</v>
      </c>
      <c r="F175" s="270">
        <f t="shared" si="32"/>
        <v>0</v>
      </c>
      <c r="G175" s="271">
        <f t="shared" si="33"/>
        <v>0</v>
      </c>
      <c r="H175" s="268">
        <f t="shared" si="34"/>
        <v>1000</v>
      </c>
      <c r="I175" s="272">
        <f t="shared" si="35"/>
        <v>0</v>
      </c>
      <c r="J175" s="273">
        <f t="shared" si="36"/>
        <v>0</v>
      </c>
      <c r="K175" s="274">
        <f t="shared" si="37"/>
        <v>4111.5218197329787</v>
      </c>
      <c r="L175" s="267">
        <f>'data''12'!C171</f>
        <v>5111.5218197329787</v>
      </c>
      <c r="M175" s="275">
        <f t="shared" si="38"/>
        <v>961</v>
      </c>
      <c r="N175" s="276">
        <f>+'data''12'!D171</f>
        <v>1000</v>
      </c>
      <c r="O175" s="277">
        <f>+'data''12'!E171</f>
        <v>50</v>
      </c>
      <c r="P175" s="278">
        <f t="shared" si="39"/>
        <v>1050</v>
      </c>
      <c r="Q175" s="267">
        <f>IF('data''12'!G171&lt;Z175, 'data''12'!G171, 'data''12'!G171-Z175)</f>
        <v>961</v>
      </c>
      <c r="R175" s="279"/>
      <c r="S175" s="279"/>
      <c r="T175" s="77" t="str">
        <f>+'data''12'!H171</f>
        <v>N</v>
      </c>
      <c r="U175" s="187" t="str">
        <f>+'data''12'!I171</f>
        <v>N</v>
      </c>
      <c r="V175" s="77"/>
      <c r="W175" s="78" t="str">
        <f t="shared" si="41"/>
        <v/>
      </c>
      <c r="X175" s="79" t="str">
        <f t="shared" si="42"/>
        <v/>
      </c>
      <c r="Y175" s="77">
        <f t="shared" si="43"/>
        <v>0</v>
      </c>
      <c r="Z175" s="5">
        <v>0</v>
      </c>
      <c r="AA175" s="5">
        <v>0</v>
      </c>
      <c r="AC175" s="35" t="str">
        <f t="shared" si="44"/>
        <v/>
      </c>
      <c r="AD175" s="279">
        <f t="shared" si="40"/>
        <v>0</v>
      </c>
    </row>
    <row r="176" spans="1:30">
      <c r="B176" s="266">
        <v>41077</v>
      </c>
      <c r="C176" s="267">
        <f>'data''12'!B172</f>
        <v>2794.6143099999999</v>
      </c>
      <c r="D176" s="268">
        <f t="shared" si="30"/>
        <v>553</v>
      </c>
      <c r="E176" s="269">
        <f t="shared" si="31"/>
        <v>447</v>
      </c>
      <c r="F176" s="270">
        <f t="shared" si="32"/>
        <v>0</v>
      </c>
      <c r="G176" s="271">
        <f t="shared" si="33"/>
        <v>0</v>
      </c>
      <c r="H176" s="268">
        <f t="shared" si="34"/>
        <v>1000</v>
      </c>
      <c r="I176" s="272">
        <f t="shared" si="35"/>
        <v>0</v>
      </c>
      <c r="J176" s="273">
        <f t="shared" si="36"/>
        <v>0</v>
      </c>
      <c r="K176" s="274">
        <f t="shared" si="37"/>
        <v>4133.431591397275</v>
      </c>
      <c r="L176" s="267">
        <f>'data''12'!C172</f>
        <v>5133.431591397275</v>
      </c>
      <c r="M176" s="275">
        <f t="shared" si="38"/>
        <v>553</v>
      </c>
      <c r="N176" s="276">
        <f>+'data''12'!D172</f>
        <v>1000</v>
      </c>
      <c r="O176" s="277">
        <f>+'data''12'!E172</f>
        <v>50</v>
      </c>
      <c r="P176" s="278">
        <f t="shared" si="39"/>
        <v>1050</v>
      </c>
      <c r="Q176" s="267">
        <f>IF('data''12'!G172&lt;Z176, 'data''12'!G172, 'data''12'!G172-Z176)</f>
        <v>553</v>
      </c>
      <c r="R176" s="279"/>
      <c r="S176" s="279"/>
      <c r="T176" s="77" t="str">
        <f>+'data''12'!H172</f>
        <v>N</v>
      </c>
      <c r="U176" s="187" t="str">
        <f>+'data''12'!I172</f>
        <v>N</v>
      </c>
      <c r="V176" s="77"/>
      <c r="W176" s="78" t="str">
        <f t="shared" si="41"/>
        <v/>
      </c>
      <c r="X176" s="79" t="str">
        <f t="shared" si="42"/>
        <v/>
      </c>
      <c r="Y176" s="77">
        <f t="shared" si="43"/>
        <v>0</v>
      </c>
      <c r="Z176" s="5">
        <v>0</v>
      </c>
      <c r="AA176" s="5">
        <v>0</v>
      </c>
      <c r="AC176" s="35" t="str">
        <f t="shared" si="44"/>
        <v/>
      </c>
      <c r="AD176" s="279">
        <f t="shared" si="40"/>
        <v>0</v>
      </c>
    </row>
    <row r="177" spans="1:30">
      <c r="B177" s="266">
        <v>41078</v>
      </c>
      <c r="C177" s="267">
        <f>'data''12'!B173</f>
        <v>2820.83115</v>
      </c>
      <c r="D177" s="268">
        <f t="shared" si="30"/>
        <v>876</v>
      </c>
      <c r="E177" s="269">
        <f t="shared" si="31"/>
        <v>124</v>
      </c>
      <c r="F177" s="270">
        <f t="shared" si="32"/>
        <v>0</v>
      </c>
      <c r="G177" s="271">
        <f t="shared" si="33"/>
        <v>0</v>
      </c>
      <c r="H177" s="268">
        <f t="shared" si="34"/>
        <v>1000</v>
      </c>
      <c r="I177" s="272">
        <f t="shared" si="35"/>
        <v>0</v>
      </c>
      <c r="J177" s="273">
        <f t="shared" si="36"/>
        <v>0</v>
      </c>
      <c r="K177" s="274">
        <f t="shared" si="37"/>
        <v>4055.0275893938197</v>
      </c>
      <c r="L177" s="267">
        <f>'data''12'!C173</f>
        <v>5055.0275893938197</v>
      </c>
      <c r="M177" s="275">
        <f t="shared" si="38"/>
        <v>876</v>
      </c>
      <c r="N177" s="276">
        <f>+'data''12'!D173</f>
        <v>1000</v>
      </c>
      <c r="O177" s="277">
        <f>+'data''12'!E173</f>
        <v>50</v>
      </c>
      <c r="P177" s="278">
        <f t="shared" si="39"/>
        <v>1050</v>
      </c>
      <c r="Q177" s="267">
        <f>IF('data''12'!G173&lt;Z177, 'data''12'!G173, 'data''12'!G173-Z177)</f>
        <v>876</v>
      </c>
      <c r="R177" s="279"/>
      <c r="S177" s="279"/>
      <c r="T177" s="77" t="str">
        <f>+'data''12'!H173</f>
        <v>N</v>
      </c>
      <c r="U177" s="187" t="str">
        <f>+'data''12'!I173</f>
        <v>N</v>
      </c>
      <c r="V177" s="77"/>
      <c r="W177" s="78" t="str">
        <f t="shared" si="41"/>
        <v/>
      </c>
      <c r="X177" s="79" t="str">
        <f t="shared" si="42"/>
        <v/>
      </c>
      <c r="Y177" s="77">
        <f t="shared" si="43"/>
        <v>0</v>
      </c>
      <c r="Z177" s="5">
        <v>0</v>
      </c>
      <c r="AA177" s="5">
        <v>0</v>
      </c>
      <c r="AC177" s="35" t="str">
        <f t="shared" si="44"/>
        <v/>
      </c>
      <c r="AD177" s="279">
        <f t="shared" si="40"/>
        <v>0</v>
      </c>
    </row>
    <row r="178" spans="1:30">
      <c r="B178" s="266">
        <v>41079</v>
      </c>
      <c r="C178" s="267">
        <f>'data''12'!B174</f>
        <v>2937.7985899999999</v>
      </c>
      <c r="D178" s="268">
        <f t="shared" si="30"/>
        <v>1000</v>
      </c>
      <c r="E178" s="269">
        <f t="shared" si="31"/>
        <v>0</v>
      </c>
      <c r="F178" s="270">
        <f t="shared" si="32"/>
        <v>0</v>
      </c>
      <c r="G178" s="271">
        <f t="shared" si="33"/>
        <v>0</v>
      </c>
      <c r="H178" s="268">
        <f t="shared" si="34"/>
        <v>1000</v>
      </c>
      <c r="I178" s="272">
        <f t="shared" si="35"/>
        <v>0</v>
      </c>
      <c r="J178" s="273">
        <f t="shared" si="36"/>
        <v>13</v>
      </c>
      <c r="K178" s="274">
        <f t="shared" si="37"/>
        <v>4091</v>
      </c>
      <c r="L178" s="267">
        <f>'data''12'!C174</f>
        <v>5104</v>
      </c>
      <c r="M178" s="275">
        <f t="shared" si="38"/>
        <v>1013</v>
      </c>
      <c r="N178" s="276">
        <f>+'data''12'!D174</f>
        <v>1000</v>
      </c>
      <c r="O178" s="277">
        <f>+'data''12'!E174</f>
        <v>50</v>
      </c>
      <c r="P178" s="278">
        <f t="shared" si="39"/>
        <v>1050</v>
      </c>
      <c r="Q178" s="267">
        <f>IF('data''12'!G174&lt;Z178, 'data''12'!G174, 'data''12'!G174-Z178)</f>
        <v>1013</v>
      </c>
      <c r="R178" s="279"/>
      <c r="S178" s="279"/>
      <c r="T178" s="77" t="str">
        <f>+'data''12'!H174</f>
        <v>N</v>
      </c>
      <c r="U178" s="187" t="str">
        <f>+'data''12'!I174</f>
        <v>N</v>
      </c>
      <c r="V178" s="77"/>
      <c r="W178" s="78" t="str">
        <f t="shared" si="41"/>
        <v/>
      </c>
      <c r="X178" s="79" t="str">
        <f t="shared" si="42"/>
        <v/>
      </c>
      <c r="Y178" s="77">
        <f t="shared" si="43"/>
        <v>0</v>
      </c>
      <c r="Z178" s="5">
        <v>0</v>
      </c>
      <c r="AA178" s="5">
        <v>0</v>
      </c>
      <c r="AC178" s="35" t="str">
        <f t="shared" si="44"/>
        <v/>
      </c>
      <c r="AD178" s="279">
        <f t="shared" si="40"/>
        <v>0</v>
      </c>
    </row>
    <row r="179" spans="1:30">
      <c r="B179" s="266">
        <v>41080</v>
      </c>
      <c r="C179" s="267">
        <f>'data''12'!B175</f>
        <v>3003.8448600000002</v>
      </c>
      <c r="D179" s="268">
        <f t="shared" si="30"/>
        <v>1000</v>
      </c>
      <c r="E179" s="269">
        <f t="shared" si="31"/>
        <v>0</v>
      </c>
      <c r="F179" s="270">
        <f t="shared" si="32"/>
        <v>0</v>
      </c>
      <c r="G179" s="271">
        <f t="shared" si="33"/>
        <v>0</v>
      </c>
      <c r="H179" s="268">
        <f t="shared" si="34"/>
        <v>1000</v>
      </c>
      <c r="I179" s="272">
        <f t="shared" si="35"/>
        <v>0</v>
      </c>
      <c r="J179" s="273">
        <f t="shared" si="36"/>
        <v>17</v>
      </c>
      <c r="K179" s="274">
        <f t="shared" si="37"/>
        <v>4069</v>
      </c>
      <c r="L179" s="267">
        <f>'data''12'!C175</f>
        <v>5086</v>
      </c>
      <c r="M179" s="275">
        <f t="shared" si="38"/>
        <v>1017</v>
      </c>
      <c r="N179" s="276">
        <f>+'data''12'!D175</f>
        <v>1000</v>
      </c>
      <c r="O179" s="277">
        <f>+'data''12'!E175</f>
        <v>50</v>
      </c>
      <c r="P179" s="278">
        <f t="shared" si="39"/>
        <v>1050</v>
      </c>
      <c r="Q179" s="267">
        <f>IF('data''12'!G175&lt;Z179, 'data''12'!G175, 'data''12'!G175-Z179)</f>
        <v>1017</v>
      </c>
      <c r="R179" s="279"/>
      <c r="S179" s="279"/>
      <c r="T179" s="77" t="str">
        <f>+'data''12'!H175</f>
        <v>N</v>
      </c>
      <c r="U179" s="187" t="str">
        <f>+'data''12'!I175</f>
        <v>N</v>
      </c>
      <c r="V179" s="77"/>
      <c r="W179" s="78" t="str">
        <f t="shared" si="41"/>
        <v/>
      </c>
      <c r="X179" s="79" t="str">
        <f t="shared" si="42"/>
        <v/>
      </c>
      <c r="Y179" s="77">
        <f t="shared" si="43"/>
        <v>0</v>
      </c>
      <c r="Z179" s="5">
        <v>0</v>
      </c>
      <c r="AA179" s="5">
        <v>0</v>
      </c>
      <c r="AC179" s="35" t="str">
        <f t="shared" si="44"/>
        <v/>
      </c>
      <c r="AD179" s="279">
        <f t="shared" si="40"/>
        <v>0</v>
      </c>
    </row>
    <row r="180" spans="1:30">
      <c r="B180" s="266">
        <v>41081</v>
      </c>
      <c r="C180" s="267">
        <f>'data''12'!B176</f>
        <v>3041.6576100000002</v>
      </c>
      <c r="D180" s="268">
        <f t="shared" si="30"/>
        <v>693</v>
      </c>
      <c r="E180" s="269">
        <f t="shared" si="31"/>
        <v>307</v>
      </c>
      <c r="F180" s="270">
        <f t="shared" si="32"/>
        <v>0</v>
      </c>
      <c r="G180" s="271">
        <f t="shared" si="33"/>
        <v>0</v>
      </c>
      <c r="H180" s="268">
        <f t="shared" si="34"/>
        <v>1000</v>
      </c>
      <c r="I180" s="272">
        <f t="shared" si="35"/>
        <v>0</v>
      </c>
      <c r="J180" s="273">
        <f t="shared" si="36"/>
        <v>0</v>
      </c>
      <c r="K180" s="274">
        <f t="shared" si="37"/>
        <v>4079</v>
      </c>
      <c r="L180" s="267">
        <f>'data''12'!C176</f>
        <v>5079</v>
      </c>
      <c r="M180" s="275">
        <f t="shared" si="38"/>
        <v>693</v>
      </c>
      <c r="N180" s="276">
        <f>+'data''12'!D176</f>
        <v>1000</v>
      </c>
      <c r="O180" s="277">
        <f>+'data''12'!E176</f>
        <v>50</v>
      </c>
      <c r="P180" s="278">
        <f t="shared" si="39"/>
        <v>1050</v>
      </c>
      <c r="Q180" s="267">
        <f>IF('data''12'!G176&lt;Z180, 'data''12'!G176, 'data''12'!G176-Z180)</f>
        <v>693</v>
      </c>
      <c r="R180" s="279"/>
      <c r="S180" s="279"/>
      <c r="T180" s="77" t="str">
        <f>+'data''12'!H176</f>
        <v>N</v>
      </c>
      <c r="U180" s="187" t="str">
        <f>+'data''12'!I176</f>
        <v>N</v>
      </c>
      <c r="V180" s="77"/>
      <c r="W180" s="78" t="str">
        <f t="shared" si="41"/>
        <v/>
      </c>
      <c r="X180" s="79" t="str">
        <f t="shared" si="42"/>
        <v/>
      </c>
      <c r="Y180" s="77">
        <f t="shared" si="43"/>
        <v>0</v>
      </c>
      <c r="Z180" s="5">
        <v>0</v>
      </c>
      <c r="AA180" s="5">
        <v>0</v>
      </c>
      <c r="AC180" s="35" t="str">
        <f t="shared" si="44"/>
        <v/>
      </c>
      <c r="AD180" s="279">
        <f t="shared" si="40"/>
        <v>0</v>
      </c>
    </row>
    <row r="181" spans="1:30">
      <c r="B181" s="266">
        <v>41082</v>
      </c>
      <c r="C181" s="267">
        <f>'data''12'!B177</f>
        <v>3051.23684</v>
      </c>
      <c r="D181" s="268">
        <f t="shared" si="30"/>
        <v>1000</v>
      </c>
      <c r="E181" s="269">
        <f t="shared" si="31"/>
        <v>0</v>
      </c>
      <c r="F181" s="270">
        <f t="shared" si="32"/>
        <v>0</v>
      </c>
      <c r="G181" s="271">
        <f t="shared" si="33"/>
        <v>0</v>
      </c>
      <c r="H181" s="268">
        <f t="shared" si="34"/>
        <v>1000</v>
      </c>
      <c r="I181" s="272">
        <f t="shared" si="35"/>
        <v>0</v>
      </c>
      <c r="J181" s="273">
        <f t="shared" si="36"/>
        <v>551</v>
      </c>
      <c r="K181" s="274">
        <f t="shared" si="37"/>
        <v>3423.5443110717024</v>
      </c>
      <c r="L181" s="267">
        <f>'data''12'!C177</f>
        <v>4974.5443110717024</v>
      </c>
      <c r="M181" s="275">
        <f t="shared" si="38"/>
        <v>1551</v>
      </c>
      <c r="N181" s="276">
        <f>+'data''12'!D177</f>
        <v>1000</v>
      </c>
      <c r="O181" s="277">
        <f>+'data''12'!E177</f>
        <v>50</v>
      </c>
      <c r="P181" s="278">
        <f t="shared" si="39"/>
        <v>1050</v>
      </c>
      <c r="Q181" s="267">
        <f>IF('data''12'!G177&lt;Z181, 'data''12'!G177, 'data''12'!G177-Z181)</f>
        <v>1551</v>
      </c>
      <c r="R181" s="279"/>
      <c r="S181" s="279"/>
      <c r="T181" s="77" t="str">
        <f>+'data''12'!H177</f>
        <v>N</v>
      </c>
      <c r="U181" s="187" t="str">
        <f>+'data''12'!I177</f>
        <v>N</v>
      </c>
      <c r="V181" s="77"/>
      <c r="W181" s="78" t="str">
        <f t="shared" si="41"/>
        <v/>
      </c>
      <c r="X181" s="79" t="str">
        <f t="shared" si="42"/>
        <v/>
      </c>
      <c r="Y181" s="77">
        <f t="shared" si="43"/>
        <v>0</v>
      </c>
      <c r="Z181" s="5">
        <v>0</v>
      </c>
      <c r="AA181" s="5">
        <v>0</v>
      </c>
      <c r="AC181" s="35" t="str">
        <f t="shared" si="44"/>
        <v/>
      </c>
      <c r="AD181" s="279">
        <f t="shared" si="40"/>
        <v>0</v>
      </c>
    </row>
    <row r="182" spans="1:30">
      <c r="B182" s="266">
        <v>41083</v>
      </c>
      <c r="C182" s="267">
        <f>'data''12'!B178</f>
        <v>3012.9199199999998</v>
      </c>
      <c r="D182" s="268">
        <f t="shared" si="30"/>
        <v>1000</v>
      </c>
      <c r="E182" s="269">
        <f t="shared" si="31"/>
        <v>0</v>
      </c>
      <c r="F182" s="270">
        <f t="shared" si="32"/>
        <v>0</v>
      </c>
      <c r="G182" s="271">
        <f t="shared" si="33"/>
        <v>0</v>
      </c>
      <c r="H182" s="268">
        <f t="shared" si="34"/>
        <v>1000</v>
      </c>
      <c r="I182" s="272">
        <f t="shared" si="35"/>
        <v>0</v>
      </c>
      <c r="J182" s="273">
        <f t="shared" si="36"/>
        <v>552</v>
      </c>
      <c r="K182" s="274">
        <f t="shared" si="37"/>
        <v>3418.9727155059336</v>
      </c>
      <c r="L182" s="267">
        <f>'data''12'!C178</f>
        <v>4970.9727155059336</v>
      </c>
      <c r="M182" s="275">
        <f t="shared" si="38"/>
        <v>1552</v>
      </c>
      <c r="N182" s="276">
        <f>+'data''12'!D178</f>
        <v>1000</v>
      </c>
      <c r="O182" s="277">
        <f>+'data''12'!E178</f>
        <v>50</v>
      </c>
      <c r="P182" s="278">
        <f t="shared" si="39"/>
        <v>1050</v>
      </c>
      <c r="Q182" s="267">
        <f>IF('data''12'!G178&lt;Z182, 'data''12'!G178, 'data''12'!G178-Z182)</f>
        <v>1552</v>
      </c>
      <c r="R182" s="279"/>
      <c r="S182" s="279"/>
      <c r="T182" s="77" t="str">
        <f>+'data''12'!H178</f>
        <v>N</v>
      </c>
      <c r="U182" s="187" t="str">
        <f>+'data''12'!I178</f>
        <v>N</v>
      </c>
      <c r="V182" s="77"/>
      <c r="W182" s="78" t="str">
        <f t="shared" si="41"/>
        <v/>
      </c>
      <c r="X182" s="79" t="str">
        <f t="shared" si="42"/>
        <v/>
      </c>
      <c r="Y182" s="77">
        <f t="shared" si="43"/>
        <v>0</v>
      </c>
      <c r="Z182" s="5">
        <v>0</v>
      </c>
      <c r="AA182" s="5">
        <v>0</v>
      </c>
      <c r="AC182" s="35" t="str">
        <f t="shared" si="44"/>
        <v/>
      </c>
      <c r="AD182" s="279">
        <f t="shared" si="40"/>
        <v>0</v>
      </c>
    </row>
    <row r="183" spans="1:30">
      <c r="B183" s="266">
        <v>41084</v>
      </c>
      <c r="C183" s="267">
        <f>'data''12'!B179</f>
        <v>2935.7819100000002</v>
      </c>
      <c r="D183" s="268">
        <f t="shared" si="30"/>
        <v>1000</v>
      </c>
      <c r="E183" s="269">
        <f t="shared" si="31"/>
        <v>0</v>
      </c>
      <c r="F183" s="270">
        <f t="shared" si="32"/>
        <v>0</v>
      </c>
      <c r="G183" s="271">
        <f t="shared" si="33"/>
        <v>0</v>
      </c>
      <c r="H183" s="268">
        <f t="shared" si="34"/>
        <v>1000</v>
      </c>
      <c r="I183" s="272">
        <f t="shared" si="35"/>
        <v>0</v>
      </c>
      <c r="J183" s="273">
        <f t="shared" si="36"/>
        <v>547</v>
      </c>
      <c r="K183" s="274">
        <f t="shared" si="37"/>
        <v>3416.725897726008</v>
      </c>
      <c r="L183" s="267">
        <f>'data''12'!C179</f>
        <v>4963.725897726008</v>
      </c>
      <c r="M183" s="275">
        <f t="shared" si="38"/>
        <v>1547</v>
      </c>
      <c r="N183" s="276">
        <f>+'data''12'!D179</f>
        <v>1000</v>
      </c>
      <c r="O183" s="277">
        <f>+'data''12'!E179</f>
        <v>50</v>
      </c>
      <c r="P183" s="278">
        <f t="shared" si="39"/>
        <v>1050</v>
      </c>
      <c r="Q183" s="267">
        <f>IF('data''12'!G179&lt;Z183, 'data''12'!G179, 'data''12'!G179-Z183)</f>
        <v>1547</v>
      </c>
      <c r="R183" s="279"/>
      <c r="S183" s="279"/>
      <c r="T183" s="77" t="str">
        <f>+'data''12'!H179</f>
        <v>N</v>
      </c>
      <c r="U183" s="187" t="str">
        <f>+'data''12'!I179</f>
        <v>N</v>
      </c>
      <c r="V183" s="77"/>
      <c r="W183" s="78" t="str">
        <f t="shared" si="41"/>
        <v/>
      </c>
      <c r="X183" s="79" t="str">
        <f t="shared" si="42"/>
        <v/>
      </c>
      <c r="Y183" s="77">
        <f t="shared" si="43"/>
        <v>0</v>
      </c>
      <c r="Z183" s="5">
        <v>0</v>
      </c>
      <c r="AA183" s="5">
        <v>0</v>
      </c>
      <c r="AC183" s="35" t="str">
        <f t="shared" si="44"/>
        <v/>
      </c>
      <c r="AD183" s="279">
        <f t="shared" si="40"/>
        <v>0</v>
      </c>
    </row>
    <row r="184" spans="1:30">
      <c r="B184" s="266">
        <v>41085</v>
      </c>
      <c r="C184" s="267">
        <f>'data''12'!B180</f>
        <v>2861.1647499999999</v>
      </c>
      <c r="D184" s="268">
        <f t="shared" si="30"/>
        <v>1000</v>
      </c>
      <c r="E184" s="269">
        <f t="shared" si="31"/>
        <v>0</v>
      </c>
      <c r="F184" s="270">
        <f t="shared" si="32"/>
        <v>0</v>
      </c>
      <c r="G184" s="271">
        <f t="shared" si="33"/>
        <v>0</v>
      </c>
      <c r="H184" s="268">
        <f t="shared" si="34"/>
        <v>1000</v>
      </c>
      <c r="I184" s="272">
        <f t="shared" si="35"/>
        <v>0</v>
      </c>
      <c r="J184" s="273">
        <f t="shared" si="36"/>
        <v>538</v>
      </c>
      <c r="K184" s="274">
        <f t="shared" si="37"/>
        <v>3421.4948800000002</v>
      </c>
      <c r="L184" s="267">
        <f>'data''12'!C180</f>
        <v>4959.4948800000002</v>
      </c>
      <c r="M184" s="275">
        <f t="shared" si="38"/>
        <v>1538</v>
      </c>
      <c r="N184" s="276">
        <f>+'data''12'!D180</f>
        <v>1000</v>
      </c>
      <c r="O184" s="277">
        <f>+'data''12'!E180</f>
        <v>50</v>
      </c>
      <c r="P184" s="278">
        <f t="shared" si="39"/>
        <v>1050</v>
      </c>
      <c r="Q184" s="267">
        <f>IF('data''12'!G180&lt;Z184, 'data''12'!G180, 'data''12'!G180-Z184)</f>
        <v>1538</v>
      </c>
      <c r="R184" s="279"/>
      <c r="S184" s="279"/>
      <c r="T184" s="77" t="str">
        <f>+'data''12'!H180</f>
        <v>N</v>
      </c>
      <c r="U184" s="187" t="str">
        <f>+'data''12'!I180</f>
        <v>N</v>
      </c>
      <c r="V184" s="77"/>
      <c r="W184" s="78" t="str">
        <f t="shared" si="41"/>
        <v/>
      </c>
      <c r="X184" s="79" t="str">
        <f t="shared" si="42"/>
        <v/>
      </c>
      <c r="Y184" s="77">
        <f t="shared" si="43"/>
        <v>0</v>
      </c>
      <c r="Z184" s="5">
        <v>0</v>
      </c>
      <c r="AA184" s="5">
        <v>0</v>
      </c>
      <c r="AC184" s="35" t="str">
        <f t="shared" si="44"/>
        <v/>
      </c>
      <c r="AD184" s="279">
        <f t="shared" si="40"/>
        <v>0</v>
      </c>
    </row>
    <row r="185" spans="1:30">
      <c r="B185" s="266">
        <v>41086</v>
      </c>
      <c r="C185" s="267">
        <f>'data''12'!B181</f>
        <v>2741.17229</v>
      </c>
      <c r="D185" s="268">
        <f t="shared" si="30"/>
        <v>1000</v>
      </c>
      <c r="E185" s="269">
        <f t="shared" si="31"/>
        <v>0</v>
      </c>
      <c r="F185" s="270">
        <f t="shared" si="32"/>
        <v>0</v>
      </c>
      <c r="G185" s="271">
        <f t="shared" si="33"/>
        <v>0</v>
      </c>
      <c r="H185" s="268">
        <f t="shared" si="34"/>
        <v>1000</v>
      </c>
      <c r="I185" s="272">
        <f t="shared" si="35"/>
        <v>0</v>
      </c>
      <c r="J185" s="273">
        <f t="shared" si="36"/>
        <v>482</v>
      </c>
      <c r="K185" s="274">
        <f t="shared" si="37"/>
        <v>3476.6829489169395</v>
      </c>
      <c r="L185" s="267">
        <f>'data''12'!C181</f>
        <v>4958.6829489169395</v>
      </c>
      <c r="M185" s="275">
        <f t="shared" si="38"/>
        <v>1482</v>
      </c>
      <c r="N185" s="276">
        <f>+'data''12'!D181</f>
        <v>1000</v>
      </c>
      <c r="O185" s="277">
        <f>+'data''12'!E181</f>
        <v>50</v>
      </c>
      <c r="P185" s="278">
        <f t="shared" si="39"/>
        <v>1050</v>
      </c>
      <c r="Q185" s="267">
        <f>IF('data''12'!G181&lt;Z185, 'data''12'!G181, 'data''12'!G181-Z185)</f>
        <v>1482</v>
      </c>
      <c r="R185" s="279"/>
      <c r="S185" s="279"/>
      <c r="T185" s="77" t="str">
        <f>+'data''12'!H181</f>
        <v>N</v>
      </c>
      <c r="U185" s="187" t="str">
        <f>+'data''12'!I181</f>
        <v>N</v>
      </c>
      <c r="V185" s="77"/>
      <c r="W185" s="78" t="str">
        <f t="shared" si="41"/>
        <v/>
      </c>
      <c r="X185" s="79" t="str">
        <f t="shared" si="42"/>
        <v/>
      </c>
      <c r="Y185" s="77">
        <f t="shared" si="43"/>
        <v>0</v>
      </c>
      <c r="Z185" s="5">
        <v>0</v>
      </c>
      <c r="AA185" s="5">
        <v>0</v>
      </c>
      <c r="AC185" s="35" t="str">
        <f t="shared" si="44"/>
        <v/>
      </c>
      <c r="AD185" s="279">
        <f t="shared" si="40"/>
        <v>0</v>
      </c>
    </row>
    <row r="186" spans="1:30">
      <c r="B186" s="266">
        <v>41087</v>
      </c>
      <c r="C186" s="267">
        <f>'data''12'!B182</f>
        <v>2709.9137500000002</v>
      </c>
      <c r="D186" s="268">
        <f t="shared" si="30"/>
        <v>1000</v>
      </c>
      <c r="E186" s="269">
        <f t="shared" si="31"/>
        <v>0</v>
      </c>
      <c r="F186" s="270">
        <f t="shared" si="32"/>
        <v>0</v>
      </c>
      <c r="G186" s="271">
        <f t="shared" si="33"/>
        <v>0</v>
      </c>
      <c r="H186" s="268">
        <f t="shared" si="34"/>
        <v>1000</v>
      </c>
      <c r="I186" s="272">
        <f t="shared" si="35"/>
        <v>0</v>
      </c>
      <c r="J186" s="273">
        <f t="shared" si="36"/>
        <v>1315</v>
      </c>
      <c r="K186" s="274">
        <f t="shared" si="37"/>
        <v>3538.6867689999999</v>
      </c>
      <c r="L186" s="267">
        <f>'data''12'!C182</f>
        <v>5853.6867689999999</v>
      </c>
      <c r="M186" s="275">
        <f t="shared" si="38"/>
        <v>2315</v>
      </c>
      <c r="N186" s="276">
        <f>+'data''12'!D182</f>
        <v>1000</v>
      </c>
      <c r="O186" s="277">
        <f>+'data''12'!E182</f>
        <v>50</v>
      </c>
      <c r="P186" s="278">
        <f t="shared" si="39"/>
        <v>1050</v>
      </c>
      <c r="Q186" s="267">
        <f>IF('data''12'!G182&lt;Z186, 'data''12'!G182, 'data''12'!G182-Z186)</f>
        <v>2315</v>
      </c>
      <c r="R186" s="279"/>
      <c r="S186" s="279"/>
      <c r="T186" s="77" t="str">
        <f>+'data''12'!H182</f>
        <v>N</v>
      </c>
      <c r="U186" s="187" t="str">
        <f>+'data''12'!I182</f>
        <v>N</v>
      </c>
      <c r="V186" s="77"/>
      <c r="W186" s="78" t="str">
        <f t="shared" si="41"/>
        <v/>
      </c>
      <c r="X186" s="79" t="str">
        <f t="shared" si="42"/>
        <v/>
      </c>
      <c r="Y186" s="77">
        <f t="shared" si="43"/>
        <v>0</v>
      </c>
      <c r="Z186" s="5">
        <v>0</v>
      </c>
      <c r="AA186" s="5">
        <v>0</v>
      </c>
      <c r="AC186" s="35" t="str">
        <f t="shared" si="44"/>
        <v/>
      </c>
      <c r="AD186" s="279">
        <f t="shared" si="40"/>
        <v>0</v>
      </c>
    </row>
    <row r="187" spans="1:30">
      <c r="B187" s="266">
        <v>41088</v>
      </c>
      <c r="C187" s="267">
        <f>'data''12'!B183</f>
        <v>2780.49755</v>
      </c>
      <c r="D187" s="268">
        <f t="shared" si="30"/>
        <v>1000</v>
      </c>
      <c r="E187" s="269">
        <f t="shared" si="31"/>
        <v>0</v>
      </c>
      <c r="F187" s="270">
        <f t="shared" si="32"/>
        <v>0</v>
      </c>
      <c r="G187" s="271">
        <f t="shared" si="33"/>
        <v>0</v>
      </c>
      <c r="H187" s="268">
        <f t="shared" si="34"/>
        <v>1000</v>
      </c>
      <c r="I187" s="272">
        <f t="shared" si="35"/>
        <v>0</v>
      </c>
      <c r="J187" s="273">
        <f t="shared" si="36"/>
        <v>1414</v>
      </c>
      <c r="K187" s="274">
        <f t="shared" si="37"/>
        <v>4066.4652999999998</v>
      </c>
      <c r="L187" s="267">
        <f>'data''12'!C183</f>
        <v>6480.4652999999998</v>
      </c>
      <c r="M187" s="275">
        <f t="shared" si="38"/>
        <v>2414</v>
      </c>
      <c r="N187" s="276">
        <f>+'data''12'!D183</f>
        <v>1000</v>
      </c>
      <c r="O187" s="277">
        <f>+'data''12'!E183</f>
        <v>50</v>
      </c>
      <c r="P187" s="278">
        <f t="shared" si="39"/>
        <v>1050</v>
      </c>
      <c r="Q187" s="267">
        <f>IF('data''12'!G183&lt;Z187, 'data''12'!G183, 'data''12'!G183-Z187)</f>
        <v>2414</v>
      </c>
      <c r="R187" s="279"/>
      <c r="S187" s="279"/>
      <c r="T187" s="77" t="str">
        <f>+'data''12'!H183</f>
        <v>N</v>
      </c>
      <c r="U187" s="187" t="str">
        <f>+'data''12'!I183</f>
        <v>N</v>
      </c>
      <c r="V187" s="77"/>
      <c r="W187" s="78" t="str">
        <f t="shared" si="41"/>
        <v/>
      </c>
      <c r="X187" s="79" t="str">
        <f t="shared" si="42"/>
        <v/>
      </c>
      <c r="Y187" s="77">
        <f t="shared" si="43"/>
        <v>0</v>
      </c>
      <c r="Z187" s="5">
        <v>0</v>
      </c>
      <c r="AA187" s="5">
        <v>0</v>
      </c>
      <c r="AC187" s="35" t="str">
        <f t="shared" si="44"/>
        <v/>
      </c>
      <c r="AD187" s="279">
        <f t="shared" si="40"/>
        <v>0</v>
      </c>
    </row>
    <row r="188" spans="1:30">
      <c r="B188" s="266">
        <v>41089</v>
      </c>
      <c r="C188" s="267">
        <f>'data''12'!B184</f>
        <v>2826.8811900000001</v>
      </c>
      <c r="D188" s="268">
        <f t="shared" si="30"/>
        <v>1000</v>
      </c>
      <c r="E188" s="269">
        <f t="shared" si="31"/>
        <v>0</v>
      </c>
      <c r="F188" s="270">
        <f t="shared" si="32"/>
        <v>0</v>
      </c>
      <c r="G188" s="271">
        <f t="shared" si="33"/>
        <v>0</v>
      </c>
      <c r="H188" s="268">
        <f t="shared" si="34"/>
        <v>1000</v>
      </c>
      <c r="I188" s="272">
        <f t="shared" si="35"/>
        <v>0</v>
      </c>
      <c r="J188" s="273">
        <f t="shared" si="36"/>
        <v>1051</v>
      </c>
      <c r="K188" s="274">
        <f t="shared" si="37"/>
        <v>4438.5784949999997</v>
      </c>
      <c r="L188" s="267">
        <f>'data''12'!C184</f>
        <v>6489.5784949999997</v>
      </c>
      <c r="M188" s="275">
        <f t="shared" si="38"/>
        <v>2051</v>
      </c>
      <c r="N188" s="276">
        <f>+'data''12'!D184</f>
        <v>1000</v>
      </c>
      <c r="O188" s="277">
        <f>+'data''12'!E184</f>
        <v>50</v>
      </c>
      <c r="P188" s="278">
        <f t="shared" si="39"/>
        <v>1050</v>
      </c>
      <c r="Q188" s="267">
        <f>IF('data''12'!G184&lt;Z188, 'data''12'!G184, 'data''12'!G184-Z188)</f>
        <v>2051</v>
      </c>
      <c r="R188" s="279"/>
      <c r="S188" s="279"/>
      <c r="T188" s="77" t="str">
        <f>+'data''12'!H184</f>
        <v>N</v>
      </c>
      <c r="U188" s="187" t="str">
        <f>+'data''12'!I184</f>
        <v>N</v>
      </c>
      <c r="V188" s="77"/>
      <c r="W188" s="78" t="str">
        <f t="shared" si="41"/>
        <v/>
      </c>
      <c r="X188" s="79" t="str">
        <f t="shared" si="42"/>
        <v/>
      </c>
      <c r="Y188" s="77">
        <f t="shared" si="43"/>
        <v>0</v>
      </c>
      <c r="Z188" s="5">
        <v>0</v>
      </c>
      <c r="AA188" s="5">
        <v>0</v>
      </c>
      <c r="AC188" s="35" t="str">
        <f t="shared" si="44"/>
        <v/>
      </c>
      <c r="AD188" s="279">
        <f t="shared" si="40"/>
        <v>0</v>
      </c>
    </row>
    <row r="189" spans="1:30">
      <c r="A189" s="5"/>
      <c r="B189" s="266">
        <v>41090</v>
      </c>
      <c r="C189" s="267">
        <f>'data''12'!B185</f>
        <v>2806.7143900000001</v>
      </c>
      <c r="D189" s="268">
        <f t="shared" si="30"/>
        <v>1000</v>
      </c>
      <c r="E189" s="269">
        <f t="shared" si="31"/>
        <v>0</v>
      </c>
      <c r="F189" s="270">
        <f t="shared" si="32"/>
        <v>0</v>
      </c>
      <c r="G189" s="271">
        <f t="shared" si="33"/>
        <v>0</v>
      </c>
      <c r="H189" s="268">
        <f t="shared" si="34"/>
        <v>1000</v>
      </c>
      <c r="I189" s="272">
        <f t="shared" si="35"/>
        <v>0</v>
      </c>
      <c r="J189" s="273">
        <f t="shared" si="36"/>
        <v>2469</v>
      </c>
      <c r="K189" s="274">
        <f t="shared" si="37"/>
        <v>3043.5303022999997</v>
      </c>
      <c r="L189" s="267">
        <f>'data''12'!C185</f>
        <v>6512.5303022999997</v>
      </c>
      <c r="M189" s="275">
        <f t="shared" si="38"/>
        <v>3469</v>
      </c>
      <c r="N189" s="276">
        <f>+'data''12'!D185</f>
        <v>1000</v>
      </c>
      <c r="O189" s="277">
        <f>+'data''12'!E185</f>
        <v>50</v>
      </c>
      <c r="P189" s="278">
        <f t="shared" si="39"/>
        <v>1050</v>
      </c>
      <c r="Q189" s="267">
        <f>IF('data''12'!G185&lt;Z189, 'data''12'!G185, 'data''12'!G185-Z189)</f>
        <v>3469</v>
      </c>
      <c r="R189" s="279"/>
      <c r="S189" s="279"/>
      <c r="T189" s="77" t="str">
        <f>+'data''12'!H185</f>
        <v>N</v>
      </c>
      <c r="U189" s="187" t="str">
        <f>+'data''12'!I185</f>
        <v>N</v>
      </c>
      <c r="V189" s="77"/>
      <c r="W189" s="78" t="str">
        <f t="shared" si="41"/>
        <v/>
      </c>
      <c r="X189" s="79" t="str">
        <f t="shared" si="42"/>
        <v/>
      </c>
      <c r="Y189" s="77">
        <f t="shared" si="43"/>
        <v>0</v>
      </c>
      <c r="Z189" s="5">
        <v>0</v>
      </c>
      <c r="AA189" s="5">
        <v>0</v>
      </c>
      <c r="AC189" s="35" t="str">
        <f t="shared" si="44"/>
        <v/>
      </c>
      <c r="AD189" s="279">
        <f t="shared" si="40"/>
        <v>0</v>
      </c>
    </row>
    <row r="190" spans="1:30">
      <c r="A190" s="5"/>
      <c r="B190" s="266">
        <v>41091</v>
      </c>
      <c r="C190" s="267">
        <f>'data''12'!B186</f>
        <v>2789.06844</v>
      </c>
      <c r="D190" s="268">
        <f t="shared" si="30"/>
        <v>1000</v>
      </c>
      <c r="E190" s="269">
        <f t="shared" si="31"/>
        <v>0</v>
      </c>
      <c r="F190" s="270">
        <f t="shared" si="32"/>
        <v>0</v>
      </c>
      <c r="G190" s="271">
        <f t="shared" si="33"/>
        <v>0</v>
      </c>
      <c r="H190" s="268">
        <f t="shared" si="34"/>
        <v>1000</v>
      </c>
      <c r="I190" s="272">
        <f t="shared" si="35"/>
        <v>0</v>
      </c>
      <c r="J190" s="273">
        <f t="shared" si="36"/>
        <v>4846</v>
      </c>
      <c r="K190" s="274">
        <f t="shared" si="37"/>
        <v>700.13353199999983</v>
      </c>
      <c r="L190" s="267">
        <f>'data''12'!C186</f>
        <v>6546.1335319999998</v>
      </c>
      <c r="M190" s="275">
        <f t="shared" si="38"/>
        <v>5846</v>
      </c>
      <c r="N190" s="276">
        <f>+'data''12'!D186</f>
        <v>1000</v>
      </c>
      <c r="O190" s="277">
        <f>+'data''12'!E186</f>
        <v>50</v>
      </c>
      <c r="P190" s="278">
        <f t="shared" si="39"/>
        <v>1050</v>
      </c>
      <c r="Q190" s="267">
        <f>IF('data''12'!G186&lt;Z190, 'data''12'!G186, 'data''12'!G186-Z190)</f>
        <v>5846</v>
      </c>
      <c r="R190" s="279"/>
      <c r="S190" s="279"/>
      <c r="T190" s="77" t="str">
        <f>+'data''12'!H186</f>
        <v>N</v>
      </c>
      <c r="U190" s="187" t="str">
        <f>+'data''12'!I186</f>
        <v>N</v>
      </c>
      <c r="V190" s="77"/>
      <c r="W190" s="78" t="str">
        <f t="shared" si="41"/>
        <v/>
      </c>
      <c r="X190" s="79" t="str">
        <f t="shared" si="42"/>
        <v/>
      </c>
      <c r="Y190" s="77">
        <f t="shared" si="43"/>
        <v>0</v>
      </c>
      <c r="Z190" s="5">
        <v>162</v>
      </c>
      <c r="AA190" s="5">
        <v>0</v>
      </c>
      <c r="AC190" s="35" t="str">
        <f t="shared" si="44"/>
        <v/>
      </c>
      <c r="AD190" s="279">
        <f t="shared" si="40"/>
        <v>0</v>
      </c>
    </row>
    <row r="191" spans="1:30">
      <c r="B191" s="266">
        <v>41092</v>
      </c>
      <c r="C191" s="267">
        <f>'data''12'!B187</f>
        <v>2806.7143900000001</v>
      </c>
      <c r="D191" s="268">
        <f t="shared" si="30"/>
        <v>1000</v>
      </c>
      <c r="E191" s="269">
        <f t="shared" si="31"/>
        <v>0</v>
      </c>
      <c r="F191" s="270">
        <f t="shared" si="32"/>
        <v>0</v>
      </c>
      <c r="G191" s="271">
        <f t="shared" si="33"/>
        <v>0</v>
      </c>
      <c r="H191" s="268">
        <f t="shared" si="34"/>
        <v>1000</v>
      </c>
      <c r="I191" s="272">
        <f t="shared" si="35"/>
        <v>0</v>
      </c>
      <c r="J191" s="273">
        <f t="shared" si="36"/>
        <v>5237</v>
      </c>
      <c r="K191" s="274">
        <f t="shared" si="37"/>
        <v>521.78081999999995</v>
      </c>
      <c r="L191" s="267">
        <f>'data''12'!C187</f>
        <v>6758.7808199999999</v>
      </c>
      <c r="M191" s="275">
        <f t="shared" si="38"/>
        <v>6237</v>
      </c>
      <c r="N191" s="276">
        <f>+'data''12'!D187</f>
        <v>1000</v>
      </c>
      <c r="O191" s="277">
        <f>+'data''12'!E187</f>
        <v>50</v>
      </c>
      <c r="P191" s="278">
        <f t="shared" si="39"/>
        <v>1050</v>
      </c>
      <c r="Q191" s="267">
        <f>IF('data''12'!G187&lt;Z191, 'data''12'!G187, 'data''12'!G187-Z191)</f>
        <v>6237</v>
      </c>
      <c r="R191" s="279"/>
      <c r="S191" s="279"/>
      <c r="T191" s="77" t="str">
        <f>+'data''12'!H187</f>
        <v>N</v>
      </c>
      <c r="U191" s="187" t="str">
        <f>+'data''12'!I187</f>
        <v>N</v>
      </c>
      <c r="V191" s="77"/>
      <c r="W191" s="78" t="str">
        <f t="shared" si="41"/>
        <v/>
      </c>
      <c r="X191" s="79" t="str">
        <f t="shared" si="42"/>
        <v/>
      </c>
      <c r="Y191" s="77">
        <f t="shared" si="43"/>
        <v>0</v>
      </c>
      <c r="Z191" s="5">
        <v>162</v>
      </c>
      <c r="AA191" s="5">
        <v>0</v>
      </c>
      <c r="AC191" s="35" t="str">
        <f t="shared" si="44"/>
        <v/>
      </c>
      <c r="AD191" s="279">
        <f t="shared" si="40"/>
        <v>0</v>
      </c>
    </row>
    <row r="192" spans="1:30">
      <c r="B192" s="266">
        <v>41093</v>
      </c>
      <c r="C192" s="267">
        <f>'data''12'!B188</f>
        <v>2827.8895299999999</v>
      </c>
      <c r="D192" s="268">
        <f t="shared" si="30"/>
        <v>1000</v>
      </c>
      <c r="E192" s="269">
        <f t="shared" si="31"/>
        <v>0</v>
      </c>
      <c r="F192" s="270">
        <f t="shared" si="32"/>
        <v>0</v>
      </c>
      <c r="G192" s="271">
        <f t="shared" si="33"/>
        <v>0</v>
      </c>
      <c r="H192" s="268">
        <f t="shared" si="34"/>
        <v>1000</v>
      </c>
      <c r="I192" s="272">
        <f t="shared" si="35"/>
        <v>0</v>
      </c>
      <c r="J192" s="273">
        <f t="shared" si="36"/>
        <v>5195</v>
      </c>
      <c r="K192" s="274">
        <f t="shared" si="37"/>
        <v>853.8602307034098</v>
      </c>
      <c r="L192" s="267">
        <f>'data''12'!C188</f>
        <v>7048.8602307034098</v>
      </c>
      <c r="M192" s="275">
        <f t="shared" si="38"/>
        <v>6195</v>
      </c>
      <c r="N192" s="276">
        <f>+'data''12'!D188</f>
        <v>1000</v>
      </c>
      <c r="O192" s="277">
        <f>+'data''12'!E188</f>
        <v>50</v>
      </c>
      <c r="P192" s="278">
        <f t="shared" si="39"/>
        <v>1050</v>
      </c>
      <c r="Q192" s="267">
        <f>IF('data''12'!G188&lt;Z192, 'data''12'!G188, 'data''12'!G188-Z192)</f>
        <v>6195</v>
      </c>
      <c r="R192" s="279"/>
      <c r="S192" s="279"/>
      <c r="T192" s="77" t="str">
        <f>+'data''12'!H188</f>
        <v>N</v>
      </c>
      <c r="U192" s="187" t="str">
        <f>+'data''12'!I188</f>
        <v>N</v>
      </c>
      <c r="V192" s="77"/>
      <c r="W192" s="78" t="str">
        <f t="shared" si="41"/>
        <v/>
      </c>
      <c r="X192" s="79" t="str">
        <f t="shared" si="42"/>
        <v/>
      </c>
      <c r="Y192" s="77">
        <f t="shared" si="43"/>
        <v>0</v>
      </c>
      <c r="Z192" s="5">
        <v>162</v>
      </c>
      <c r="AA192" s="5">
        <v>0</v>
      </c>
      <c r="AC192" s="35" t="str">
        <f t="shared" si="44"/>
        <v/>
      </c>
      <c r="AD192" s="279">
        <f t="shared" si="40"/>
        <v>0</v>
      </c>
    </row>
    <row r="193" spans="2:30">
      <c r="B193" s="266">
        <v>41094</v>
      </c>
      <c r="C193" s="267">
        <f>'data''12'!B189</f>
        <v>2865.70228</v>
      </c>
      <c r="D193" s="268">
        <f t="shared" si="30"/>
        <v>1000</v>
      </c>
      <c r="E193" s="269">
        <f t="shared" si="31"/>
        <v>0</v>
      </c>
      <c r="F193" s="270">
        <f t="shared" si="32"/>
        <v>0</v>
      </c>
      <c r="G193" s="271">
        <f t="shared" si="33"/>
        <v>0</v>
      </c>
      <c r="H193" s="268">
        <f t="shared" si="34"/>
        <v>1000</v>
      </c>
      <c r="I193" s="272">
        <f t="shared" si="35"/>
        <v>0</v>
      </c>
      <c r="J193" s="273">
        <f t="shared" si="36"/>
        <v>5557</v>
      </c>
      <c r="K193" s="274">
        <f t="shared" si="37"/>
        <v>481.97430249881018</v>
      </c>
      <c r="L193" s="267">
        <f>'data''12'!C189</f>
        <v>7038.9743024988102</v>
      </c>
      <c r="M193" s="275">
        <f t="shared" si="38"/>
        <v>6557</v>
      </c>
      <c r="N193" s="276">
        <f>+'data''12'!D189</f>
        <v>1000</v>
      </c>
      <c r="O193" s="277">
        <f>+'data''12'!E189</f>
        <v>50</v>
      </c>
      <c r="P193" s="278">
        <f t="shared" si="39"/>
        <v>1050</v>
      </c>
      <c r="Q193" s="267">
        <f>IF('data''12'!G189&lt;Z193, 'data''12'!G189, 'data''12'!G189-Z193)</f>
        <v>6557</v>
      </c>
      <c r="R193" s="279"/>
      <c r="S193" s="279"/>
      <c r="T193" s="77" t="str">
        <f>+'data''12'!H189</f>
        <v>N</v>
      </c>
      <c r="U193" s="187" t="str">
        <f>+'data''12'!I189</f>
        <v>N</v>
      </c>
      <c r="V193" s="77"/>
      <c r="W193" s="78" t="str">
        <f t="shared" si="41"/>
        <v/>
      </c>
      <c r="X193" s="79" t="str">
        <f t="shared" si="42"/>
        <v/>
      </c>
      <c r="Y193" s="77">
        <f t="shared" si="43"/>
        <v>0</v>
      </c>
      <c r="Z193" s="5">
        <v>162</v>
      </c>
      <c r="AA193" s="5">
        <v>0</v>
      </c>
      <c r="AC193" s="35" t="str">
        <f t="shared" si="44"/>
        <v/>
      </c>
      <c r="AD193" s="279">
        <f t="shared" si="40"/>
        <v>0</v>
      </c>
    </row>
    <row r="194" spans="2:30">
      <c r="B194" s="266">
        <v>41095</v>
      </c>
      <c r="C194" s="267">
        <f>'data''12'!B190</f>
        <v>2873.7690000000002</v>
      </c>
      <c r="D194" s="268">
        <f t="shared" si="30"/>
        <v>1000</v>
      </c>
      <c r="E194" s="269">
        <f t="shared" si="31"/>
        <v>0</v>
      </c>
      <c r="F194" s="270">
        <f t="shared" si="32"/>
        <v>0</v>
      </c>
      <c r="G194" s="271">
        <f t="shared" si="33"/>
        <v>0</v>
      </c>
      <c r="H194" s="268">
        <f t="shared" si="34"/>
        <v>1000</v>
      </c>
      <c r="I194" s="272">
        <f t="shared" si="35"/>
        <v>0</v>
      </c>
      <c r="J194" s="273">
        <f t="shared" si="36"/>
        <v>4947</v>
      </c>
      <c r="K194" s="274">
        <f t="shared" si="37"/>
        <v>1072.5392955276939</v>
      </c>
      <c r="L194" s="267">
        <f>'data''12'!C190</f>
        <v>7019.5392955276939</v>
      </c>
      <c r="M194" s="275">
        <f t="shared" si="38"/>
        <v>5947</v>
      </c>
      <c r="N194" s="276">
        <f>+'data''12'!D190</f>
        <v>1000</v>
      </c>
      <c r="O194" s="277">
        <f>+'data''12'!E190</f>
        <v>50</v>
      </c>
      <c r="P194" s="278">
        <f t="shared" si="39"/>
        <v>1050</v>
      </c>
      <c r="Q194" s="267">
        <f>IF('data''12'!G190&lt;Z194, 'data''12'!G190, 'data''12'!G190-Z194)</f>
        <v>5947</v>
      </c>
      <c r="R194" s="279"/>
      <c r="S194" s="279"/>
      <c r="T194" s="77" t="str">
        <f>+'data''12'!H190</f>
        <v>N</v>
      </c>
      <c r="U194" s="187" t="str">
        <f>+'data''12'!I190</f>
        <v>N</v>
      </c>
      <c r="V194" s="77"/>
      <c r="W194" s="78" t="str">
        <f t="shared" si="41"/>
        <v/>
      </c>
      <c r="X194" s="79" t="str">
        <f t="shared" si="42"/>
        <v/>
      </c>
      <c r="Y194" s="77">
        <f t="shared" si="43"/>
        <v>0</v>
      </c>
      <c r="Z194" s="5">
        <v>162</v>
      </c>
      <c r="AA194" s="5">
        <v>0</v>
      </c>
      <c r="AC194" s="35" t="str">
        <f t="shared" si="44"/>
        <v/>
      </c>
      <c r="AD194" s="279">
        <f t="shared" si="40"/>
        <v>0</v>
      </c>
    </row>
    <row r="195" spans="2:30">
      <c r="B195" s="266">
        <v>41096</v>
      </c>
      <c r="C195" s="267">
        <f>'data''12'!B191</f>
        <v>2895.9524799999999</v>
      </c>
      <c r="D195" s="268">
        <f t="shared" si="30"/>
        <v>1000</v>
      </c>
      <c r="E195" s="269">
        <f t="shared" si="31"/>
        <v>0</v>
      </c>
      <c r="F195" s="270">
        <f t="shared" si="32"/>
        <v>0</v>
      </c>
      <c r="G195" s="271">
        <f t="shared" si="33"/>
        <v>0</v>
      </c>
      <c r="H195" s="268">
        <f t="shared" si="34"/>
        <v>1000</v>
      </c>
      <c r="I195" s="272">
        <f t="shared" si="35"/>
        <v>0</v>
      </c>
      <c r="J195" s="273">
        <f t="shared" si="36"/>
        <v>3774</v>
      </c>
      <c r="K195" s="274">
        <f t="shared" si="37"/>
        <v>2284.8017679287759</v>
      </c>
      <c r="L195" s="267">
        <f>'data''12'!C191</f>
        <v>7058.8017679287759</v>
      </c>
      <c r="M195" s="275">
        <f t="shared" si="38"/>
        <v>4774</v>
      </c>
      <c r="N195" s="276">
        <f>+'data''12'!D191</f>
        <v>1000</v>
      </c>
      <c r="O195" s="277">
        <f>+'data''12'!E191</f>
        <v>50</v>
      </c>
      <c r="P195" s="278">
        <f t="shared" si="39"/>
        <v>1050</v>
      </c>
      <c r="Q195" s="267">
        <f>IF('data''12'!G191&lt;Z195, 'data''12'!G191, 'data''12'!G191-Z195)</f>
        <v>4774</v>
      </c>
      <c r="R195" s="279"/>
      <c r="S195" s="279"/>
      <c r="T195" s="77" t="str">
        <f>+'data''12'!H191</f>
        <v>N</v>
      </c>
      <c r="U195" s="187" t="str">
        <f>+'data''12'!I191</f>
        <v>N</v>
      </c>
      <c r="V195" s="77"/>
      <c r="W195" s="78" t="str">
        <f t="shared" si="41"/>
        <v/>
      </c>
      <c r="X195" s="79" t="str">
        <f t="shared" si="42"/>
        <v/>
      </c>
      <c r="Y195" s="77">
        <f t="shared" si="43"/>
        <v>0</v>
      </c>
      <c r="Z195" s="5">
        <v>162</v>
      </c>
      <c r="AA195" s="5">
        <v>0</v>
      </c>
      <c r="AC195" s="35" t="str">
        <f t="shared" si="44"/>
        <v/>
      </c>
      <c r="AD195" s="279">
        <f t="shared" si="40"/>
        <v>0</v>
      </c>
    </row>
    <row r="196" spans="2:30">
      <c r="B196" s="266">
        <v>41097</v>
      </c>
      <c r="C196" s="267">
        <f>'data''12'!B192</f>
        <v>2964.0154299999999</v>
      </c>
      <c r="D196" s="268">
        <f t="shared" si="30"/>
        <v>1000</v>
      </c>
      <c r="E196" s="269">
        <f t="shared" si="31"/>
        <v>0</v>
      </c>
      <c r="F196" s="270">
        <f t="shared" si="32"/>
        <v>0</v>
      </c>
      <c r="G196" s="271">
        <f t="shared" si="33"/>
        <v>0</v>
      </c>
      <c r="H196" s="268">
        <f t="shared" si="34"/>
        <v>1000</v>
      </c>
      <c r="I196" s="272">
        <f t="shared" si="35"/>
        <v>0</v>
      </c>
      <c r="J196" s="273">
        <f t="shared" si="36"/>
        <v>3299</v>
      </c>
      <c r="K196" s="274">
        <f t="shared" si="37"/>
        <v>2745.7239660555979</v>
      </c>
      <c r="L196" s="267">
        <f>'data''12'!C192</f>
        <v>7044.7239660555979</v>
      </c>
      <c r="M196" s="275">
        <f t="shared" si="38"/>
        <v>4299</v>
      </c>
      <c r="N196" s="276">
        <f>+'data''12'!D192</f>
        <v>1000</v>
      </c>
      <c r="O196" s="277">
        <f>+'data''12'!E192</f>
        <v>50</v>
      </c>
      <c r="P196" s="278">
        <f t="shared" si="39"/>
        <v>1050</v>
      </c>
      <c r="Q196" s="267">
        <f>IF('data''12'!G192&lt;Z196, 'data''12'!G192, 'data''12'!G192-Z196)</f>
        <v>4299</v>
      </c>
      <c r="R196" s="279"/>
      <c r="S196" s="279"/>
      <c r="T196" s="77" t="str">
        <f>+'data''12'!H192</f>
        <v>N</v>
      </c>
      <c r="U196" s="187" t="str">
        <f>+'data''12'!I192</f>
        <v>N</v>
      </c>
      <c r="V196" s="77"/>
      <c r="W196" s="78" t="str">
        <f t="shared" si="41"/>
        <v/>
      </c>
      <c r="X196" s="79" t="str">
        <f t="shared" si="42"/>
        <v/>
      </c>
      <c r="Y196" s="77">
        <f t="shared" si="43"/>
        <v>0</v>
      </c>
      <c r="Z196" s="5">
        <v>162</v>
      </c>
      <c r="AA196" s="5">
        <v>0</v>
      </c>
      <c r="AC196" s="35" t="str">
        <f t="shared" si="44"/>
        <v/>
      </c>
      <c r="AD196" s="279">
        <f t="shared" si="40"/>
        <v>0</v>
      </c>
    </row>
    <row r="197" spans="2:30">
      <c r="B197" s="266">
        <v>41098</v>
      </c>
      <c r="C197" s="267">
        <f>'data''12'!B193</f>
        <v>2996.2823100000001</v>
      </c>
      <c r="D197" s="268">
        <f t="shared" si="30"/>
        <v>1000</v>
      </c>
      <c r="E197" s="269">
        <f t="shared" si="31"/>
        <v>0</v>
      </c>
      <c r="F197" s="270">
        <f t="shared" si="32"/>
        <v>0</v>
      </c>
      <c r="G197" s="271">
        <f t="shared" si="33"/>
        <v>0</v>
      </c>
      <c r="H197" s="268">
        <f t="shared" si="34"/>
        <v>1000</v>
      </c>
      <c r="I197" s="272">
        <f t="shared" si="35"/>
        <v>0</v>
      </c>
      <c r="J197" s="273">
        <f t="shared" si="36"/>
        <v>3299</v>
      </c>
      <c r="K197" s="274">
        <f t="shared" si="37"/>
        <v>2739.5777457227323</v>
      </c>
      <c r="L197" s="267">
        <f>'data''12'!C193</f>
        <v>7038.5777457227323</v>
      </c>
      <c r="M197" s="275">
        <f t="shared" si="38"/>
        <v>4299</v>
      </c>
      <c r="N197" s="276">
        <f>+'data''12'!D193</f>
        <v>1000</v>
      </c>
      <c r="O197" s="277">
        <f>+'data''12'!E193</f>
        <v>50</v>
      </c>
      <c r="P197" s="278">
        <f t="shared" si="39"/>
        <v>1050</v>
      </c>
      <c r="Q197" s="267">
        <f>IF('data''12'!G193&lt;Z197, 'data''12'!G193, 'data''12'!G193-Z197)</f>
        <v>4299</v>
      </c>
      <c r="R197" s="279"/>
      <c r="S197" s="279"/>
      <c r="T197" s="77" t="str">
        <f>+'data''12'!H193</f>
        <v>N</v>
      </c>
      <c r="U197" s="187" t="str">
        <f>+'data''12'!I193</f>
        <v>N</v>
      </c>
      <c r="V197" s="77"/>
      <c r="W197" s="78" t="str">
        <f t="shared" si="41"/>
        <v/>
      </c>
      <c r="X197" s="79" t="str">
        <f t="shared" si="42"/>
        <v/>
      </c>
      <c r="Y197" s="77">
        <f t="shared" si="43"/>
        <v>0</v>
      </c>
      <c r="Z197" s="5">
        <v>162</v>
      </c>
      <c r="AA197" s="5">
        <v>0</v>
      </c>
      <c r="AC197" s="35" t="str">
        <f t="shared" si="44"/>
        <v/>
      </c>
      <c r="AD197" s="279">
        <f t="shared" si="40"/>
        <v>0</v>
      </c>
    </row>
    <row r="198" spans="2:30">
      <c r="B198" s="266">
        <v>41099</v>
      </c>
      <c r="C198" s="267">
        <f>'data''12'!B194</f>
        <v>2994.7698</v>
      </c>
      <c r="D198" s="268">
        <f t="shared" si="30"/>
        <v>1000</v>
      </c>
      <c r="E198" s="269">
        <f t="shared" si="31"/>
        <v>0</v>
      </c>
      <c r="F198" s="270">
        <f t="shared" si="32"/>
        <v>0</v>
      </c>
      <c r="G198" s="271">
        <f t="shared" si="33"/>
        <v>0</v>
      </c>
      <c r="H198" s="268">
        <f t="shared" si="34"/>
        <v>1000</v>
      </c>
      <c r="I198" s="272">
        <f t="shared" si="35"/>
        <v>0</v>
      </c>
      <c r="J198" s="273">
        <f t="shared" si="36"/>
        <v>3299</v>
      </c>
      <c r="K198" s="274">
        <f t="shared" si="37"/>
        <v>2739.0578126293167</v>
      </c>
      <c r="L198" s="267">
        <f>'data''12'!C194</f>
        <v>7038.0578126293167</v>
      </c>
      <c r="M198" s="275">
        <f t="shared" si="38"/>
        <v>4299</v>
      </c>
      <c r="N198" s="276">
        <f>+'data''12'!D194</f>
        <v>1000</v>
      </c>
      <c r="O198" s="277">
        <f>+'data''12'!E194</f>
        <v>50</v>
      </c>
      <c r="P198" s="278">
        <f t="shared" si="39"/>
        <v>1050</v>
      </c>
      <c r="Q198" s="267">
        <f>IF('data''12'!G194&lt;Z198, 'data''12'!G194, 'data''12'!G194-Z198)</f>
        <v>4299</v>
      </c>
      <c r="R198" s="279"/>
      <c r="S198" s="279"/>
      <c r="T198" s="77" t="str">
        <f>+'data''12'!H194</f>
        <v>N</v>
      </c>
      <c r="U198" s="187" t="str">
        <f>+'data''12'!I194</f>
        <v>N</v>
      </c>
      <c r="V198" s="77"/>
      <c r="W198" s="78" t="str">
        <f t="shared" si="41"/>
        <v/>
      </c>
      <c r="X198" s="79" t="str">
        <f t="shared" si="42"/>
        <v/>
      </c>
      <c r="Y198" s="77">
        <f t="shared" si="43"/>
        <v>0</v>
      </c>
      <c r="Z198" s="5">
        <v>162</v>
      </c>
      <c r="AA198" s="5">
        <v>0</v>
      </c>
      <c r="AC198" s="35" t="str">
        <f t="shared" si="44"/>
        <v/>
      </c>
      <c r="AD198" s="279">
        <f t="shared" si="40"/>
        <v>0</v>
      </c>
    </row>
    <row r="199" spans="2:30">
      <c r="B199" s="266">
        <v>41100</v>
      </c>
      <c r="C199" s="267">
        <f>'data''12'!B195</f>
        <v>3023.0033200000003</v>
      </c>
      <c r="D199" s="268">
        <f t="shared" si="30"/>
        <v>1000</v>
      </c>
      <c r="E199" s="269">
        <f t="shared" si="31"/>
        <v>0</v>
      </c>
      <c r="F199" s="270">
        <f t="shared" si="32"/>
        <v>0</v>
      </c>
      <c r="G199" s="271">
        <f t="shared" si="33"/>
        <v>0</v>
      </c>
      <c r="H199" s="268">
        <f t="shared" si="34"/>
        <v>1000</v>
      </c>
      <c r="I199" s="272">
        <f t="shared" si="35"/>
        <v>0</v>
      </c>
      <c r="J199" s="273">
        <f t="shared" si="36"/>
        <v>3299</v>
      </c>
      <c r="K199" s="274">
        <f t="shared" si="37"/>
        <v>3310.9701699999996</v>
      </c>
      <c r="L199" s="267">
        <f>'data''12'!C195</f>
        <v>7609.9701699999996</v>
      </c>
      <c r="M199" s="275">
        <f t="shared" si="38"/>
        <v>4299</v>
      </c>
      <c r="N199" s="276">
        <f>+'data''12'!D195</f>
        <v>1000</v>
      </c>
      <c r="O199" s="277">
        <f>+'data''12'!E195</f>
        <v>50</v>
      </c>
      <c r="P199" s="278">
        <f t="shared" si="39"/>
        <v>1050</v>
      </c>
      <c r="Q199" s="267">
        <f>IF('data''12'!G195&lt;Z199, 'data''12'!G195, 'data''12'!G195-Z199)</f>
        <v>4299</v>
      </c>
      <c r="R199" s="279"/>
      <c r="S199" s="279"/>
      <c r="T199" s="77" t="str">
        <f>+'data''12'!H195</f>
        <v>N</v>
      </c>
      <c r="U199" s="187" t="str">
        <f>+'data''12'!I195</f>
        <v>N</v>
      </c>
      <c r="V199" s="77"/>
      <c r="W199" s="78" t="str">
        <f t="shared" si="41"/>
        <v/>
      </c>
      <c r="X199" s="79" t="str">
        <f t="shared" si="42"/>
        <v/>
      </c>
      <c r="Y199" s="77">
        <f t="shared" si="43"/>
        <v>0</v>
      </c>
      <c r="Z199" s="5">
        <v>162</v>
      </c>
      <c r="AA199" s="5">
        <v>0</v>
      </c>
      <c r="AC199" s="35" t="str">
        <f t="shared" si="44"/>
        <v/>
      </c>
      <c r="AD199" s="279">
        <f t="shared" si="40"/>
        <v>0</v>
      </c>
    </row>
    <row r="200" spans="2:30">
      <c r="B200" s="266">
        <v>41101</v>
      </c>
      <c r="C200" s="267">
        <f>'data''12'!B196</f>
        <v>3035.1034</v>
      </c>
      <c r="D200" s="268">
        <f t="shared" ref="D200:D263" si="45">IF(T200="N",IF(U200="n",IF(N200&gt;M200,M200,N200),0),0)</f>
        <v>1000</v>
      </c>
      <c r="E200" s="269">
        <f t="shared" ref="E200:E263" si="46">IF(T200="n",IF(U200="n",IF(N200&gt;M200,N200-M200,0),0),0)</f>
        <v>0</v>
      </c>
      <c r="F200" s="270">
        <f t="shared" ref="F200:F263" si="47">IF(T200="y",IF(U200="n",L200-N200,0),0)</f>
        <v>0</v>
      </c>
      <c r="G200" s="271">
        <f t="shared" ref="G200:G263" si="48">IF(T200="y",N200,0)</f>
        <v>0</v>
      </c>
      <c r="H200" s="268">
        <f t="shared" ref="H200:H263" si="49">+D200+E200+F200+G200</f>
        <v>1000</v>
      </c>
      <c r="I200" s="272">
        <f t="shared" ref="I200:I263" si="50">IF(U200="y",L200-N200,0)</f>
        <v>0</v>
      </c>
      <c r="J200" s="273">
        <f t="shared" ref="J200:J263" si="51">IF(U200="y",0,IF(T200="y",0,IF(L200-H200&gt;0,IF(M200-H200&gt;0,IF(L200&gt;=M200,M200-H200,IF(M200-L200&gt;0,L200-H200,0)),0),0)))</f>
        <v>3282</v>
      </c>
      <c r="K200" s="274">
        <f t="shared" ref="K200:K263" si="52">IF(U200="y",0,IF(T200="y",0,IF(L200-H200&gt;0,IF(H200-M200&gt;0,L200-H200,IF(L200-M200&gt;0,L200-M200,0)),0)))</f>
        <v>4284</v>
      </c>
      <c r="L200" s="267">
        <f>'data''12'!C196</f>
        <v>8566</v>
      </c>
      <c r="M200" s="275">
        <f t="shared" ref="M200:M263" si="53">+Q200-R200-S200</f>
        <v>4282</v>
      </c>
      <c r="N200" s="276">
        <f>+'data''12'!D196</f>
        <v>1000</v>
      </c>
      <c r="O200" s="277">
        <f>+'data''12'!E196</f>
        <v>50</v>
      </c>
      <c r="P200" s="278">
        <f t="shared" ref="P200:P263" si="54">SUM(N200:O200)</f>
        <v>1050</v>
      </c>
      <c r="Q200" s="267">
        <f>IF('data''12'!G196&lt;Z200, 'data''12'!G196, 'data''12'!G196-Z200)</f>
        <v>4282</v>
      </c>
      <c r="R200" s="279"/>
      <c r="S200" s="279"/>
      <c r="T200" s="77" t="str">
        <f>+'data''12'!H196</f>
        <v>N</v>
      </c>
      <c r="U200" s="187" t="str">
        <f>+'data''12'!I196</f>
        <v>N</v>
      </c>
      <c r="V200" s="77"/>
      <c r="W200" s="78" t="str">
        <f t="shared" si="41"/>
        <v/>
      </c>
      <c r="X200" s="79" t="str">
        <f t="shared" si="42"/>
        <v/>
      </c>
      <c r="Y200" s="77">
        <f t="shared" si="43"/>
        <v>0</v>
      </c>
      <c r="Z200" s="5">
        <v>162</v>
      </c>
      <c r="AA200" s="5">
        <v>0</v>
      </c>
      <c r="AC200" s="35" t="str">
        <f t="shared" si="44"/>
        <v/>
      </c>
      <c r="AD200" s="279">
        <f t="shared" ref="AD200:AD228" si="55">M200-Q200</f>
        <v>0</v>
      </c>
    </row>
    <row r="201" spans="2:30">
      <c r="B201" s="266">
        <v>41102</v>
      </c>
      <c r="C201" s="267">
        <f>'data''12'!B197</f>
        <v>3030.5658699999999</v>
      </c>
      <c r="D201" s="268">
        <f t="shared" si="45"/>
        <v>1000</v>
      </c>
      <c r="E201" s="269">
        <f t="shared" si="46"/>
        <v>0</v>
      </c>
      <c r="F201" s="270">
        <f t="shared" si="47"/>
        <v>0</v>
      </c>
      <c r="G201" s="271">
        <f t="shared" si="48"/>
        <v>0</v>
      </c>
      <c r="H201" s="268">
        <f t="shared" si="49"/>
        <v>1000</v>
      </c>
      <c r="I201" s="272">
        <f t="shared" si="50"/>
        <v>0</v>
      </c>
      <c r="J201" s="273">
        <f t="shared" si="51"/>
        <v>3582</v>
      </c>
      <c r="K201" s="274">
        <f t="shared" si="52"/>
        <v>3973</v>
      </c>
      <c r="L201" s="267">
        <f>'data''12'!C197</f>
        <v>8555</v>
      </c>
      <c r="M201" s="275">
        <f t="shared" si="53"/>
        <v>4582</v>
      </c>
      <c r="N201" s="276">
        <f>+'data''12'!D197</f>
        <v>1000</v>
      </c>
      <c r="O201" s="277">
        <f>+'data''12'!E197</f>
        <v>50</v>
      </c>
      <c r="P201" s="278">
        <f t="shared" si="54"/>
        <v>1050</v>
      </c>
      <c r="Q201" s="267">
        <f>IF('data''12'!G197&lt;Z201, 'data''12'!G197, 'data''12'!G197-Z201)</f>
        <v>4582</v>
      </c>
      <c r="R201" s="279"/>
      <c r="S201" s="279"/>
      <c r="T201" s="77" t="str">
        <f>+'data''12'!H197</f>
        <v>N</v>
      </c>
      <c r="U201" s="187" t="str">
        <f>+'data''12'!I197</f>
        <v>N</v>
      </c>
      <c r="V201" s="77"/>
      <c r="W201" s="78" t="str">
        <f t="shared" ref="W201:W264" si="56">IF(SUM(H201:K201)=L201,"","sum of col (6)-(9) not equal to col (10)")</f>
        <v/>
      </c>
      <c r="X201" s="79" t="str">
        <f t="shared" ref="X201:X264" si="57">IF(T201="N",IF(U201="Y","Col (16)&amp; Col (17) Mismatch",""),"")</f>
        <v/>
      </c>
      <c r="Y201" s="77">
        <f t="shared" ref="Y201:Y264" si="58">IF(T201="y", Q201, Q201-J201-D201)</f>
        <v>0</v>
      </c>
      <c r="Z201" s="5">
        <v>162</v>
      </c>
      <c r="AA201" s="5">
        <v>0</v>
      </c>
      <c r="AC201" s="35" t="str">
        <f t="shared" ref="AC201:AC264" si="59">IF(D201+J201&lt;=Q201, "", "y")</f>
        <v/>
      </c>
      <c r="AD201" s="279">
        <f t="shared" si="55"/>
        <v>0</v>
      </c>
    </row>
    <row r="202" spans="2:30">
      <c r="B202" s="266">
        <v>41103</v>
      </c>
      <c r="C202" s="267">
        <f>'data''12'!B198</f>
        <v>3015.4407700000002</v>
      </c>
      <c r="D202" s="268">
        <f t="shared" si="45"/>
        <v>1000</v>
      </c>
      <c r="E202" s="269">
        <f t="shared" si="46"/>
        <v>0</v>
      </c>
      <c r="F202" s="270">
        <f t="shared" si="47"/>
        <v>0</v>
      </c>
      <c r="G202" s="271">
        <f t="shared" si="48"/>
        <v>0</v>
      </c>
      <c r="H202" s="268">
        <f t="shared" si="49"/>
        <v>1000</v>
      </c>
      <c r="I202" s="272">
        <f t="shared" si="50"/>
        <v>0</v>
      </c>
      <c r="J202" s="273">
        <f t="shared" si="51"/>
        <v>4416</v>
      </c>
      <c r="K202" s="274">
        <f t="shared" si="52"/>
        <v>3132</v>
      </c>
      <c r="L202" s="267">
        <f>'data''12'!C198</f>
        <v>8548</v>
      </c>
      <c r="M202" s="275">
        <f t="shared" si="53"/>
        <v>5416</v>
      </c>
      <c r="N202" s="276">
        <f>+'data''12'!D198</f>
        <v>1000</v>
      </c>
      <c r="O202" s="277">
        <f>+'data''12'!E198</f>
        <v>50</v>
      </c>
      <c r="P202" s="278">
        <f t="shared" si="54"/>
        <v>1050</v>
      </c>
      <c r="Q202" s="267">
        <f>IF('data''12'!G198&lt;Z202, 'data''12'!G198, 'data''12'!G198-Z202)</f>
        <v>5416</v>
      </c>
      <c r="R202" s="279"/>
      <c r="S202" s="279"/>
      <c r="T202" s="77" t="str">
        <f>+'data''12'!H198</f>
        <v>N</v>
      </c>
      <c r="U202" s="187" t="str">
        <f>+'data''12'!I198</f>
        <v>N</v>
      </c>
      <c r="V202" s="77"/>
      <c r="W202" s="78" t="str">
        <f t="shared" si="56"/>
        <v/>
      </c>
      <c r="X202" s="79" t="str">
        <f t="shared" si="57"/>
        <v/>
      </c>
      <c r="Y202" s="77">
        <f t="shared" si="58"/>
        <v>0</v>
      </c>
      <c r="Z202" s="5">
        <v>162</v>
      </c>
      <c r="AA202" s="5">
        <v>0</v>
      </c>
      <c r="AC202" s="35" t="str">
        <f t="shared" si="59"/>
        <v/>
      </c>
      <c r="AD202" s="279">
        <f t="shared" si="55"/>
        <v>0</v>
      </c>
    </row>
    <row r="203" spans="2:30">
      <c r="B203" s="266">
        <v>41104</v>
      </c>
      <c r="C203" s="267">
        <f>'data''12'!B199</f>
        <v>2992.7531199999999</v>
      </c>
      <c r="D203" s="268">
        <f t="shared" si="45"/>
        <v>1000</v>
      </c>
      <c r="E203" s="269">
        <f t="shared" si="46"/>
        <v>0</v>
      </c>
      <c r="F203" s="270">
        <f t="shared" si="47"/>
        <v>0</v>
      </c>
      <c r="G203" s="271">
        <f t="shared" si="48"/>
        <v>0</v>
      </c>
      <c r="H203" s="268">
        <f t="shared" si="49"/>
        <v>1000</v>
      </c>
      <c r="I203" s="272">
        <f t="shared" si="50"/>
        <v>0</v>
      </c>
      <c r="J203" s="273">
        <f t="shared" si="51"/>
        <v>5233</v>
      </c>
      <c r="K203" s="274">
        <f t="shared" si="52"/>
        <v>2316</v>
      </c>
      <c r="L203" s="267">
        <f>'data''12'!C199</f>
        <v>8549</v>
      </c>
      <c r="M203" s="275">
        <f t="shared" si="53"/>
        <v>6233</v>
      </c>
      <c r="N203" s="276">
        <f>+'data''12'!D199</f>
        <v>1000</v>
      </c>
      <c r="O203" s="277">
        <f>+'data''12'!E199</f>
        <v>50</v>
      </c>
      <c r="P203" s="278">
        <f t="shared" si="54"/>
        <v>1050</v>
      </c>
      <c r="Q203" s="267">
        <f>IF('data''12'!G199&lt;Z203, 'data''12'!G199, 'data''12'!G199-Z203)</f>
        <v>6233</v>
      </c>
      <c r="R203" s="279"/>
      <c r="S203" s="279"/>
      <c r="T203" s="77" t="str">
        <f>+'data''12'!H199</f>
        <v>N</v>
      </c>
      <c r="U203" s="187" t="str">
        <f>+'data''12'!I199</f>
        <v>N</v>
      </c>
      <c r="V203" s="77"/>
      <c r="W203" s="78" t="str">
        <f t="shared" si="56"/>
        <v/>
      </c>
      <c r="X203" s="79" t="str">
        <f t="shared" si="57"/>
        <v/>
      </c>
      <c r="Y203" s="77">
        <f t="shared" si="58"/>
        <v>0</v>
      </c>
      <c r="Z203" s="5">
        <v>162</v>
      </c>
      <c r="AA203" s="5">
        <v>0</v>
      </c>
      <c r="AC203" s="35" t="str">
        <f t="shared" si="59"/>
        <v/>
      </c>
      <c r="AD203" s="279">
        <f t="shared" si="55"/>
        <v>0</v>
      </c>
    </row>
    <row r="204" spans="2:30">
      <c r="B204" s="266">
        <v>41105</v>
      </c>
      <c r="C204" s="267">
        <f>'data''12'!B200</f>
        <v>2982.6697199999999</v>
      </c>
      <c r="D204" s="268">
        <f t="shared" si="45"/>
        <v>1000</v>
      </c>
      <c r="E204" s="269">
        <f t="shared" si="46"/>
        <v>0</v>
      </c>
      <c r="F204" s="270">
        <f t="shared" si="47"/>
        <v>0</v>
      </c>
      <c r="G204" s="271">
        <f t="shared" si="48"/>
        <v>0</v>
      </c>
      <c r="H204" s="268">
        <f t="shared" si="49"/>
        <v>1000</v>
      </c>
      <c r="I204" s="272">
        <f t="shared" si="50"/>
        <v>0</v>
      </c>
      <c r="J204" s="273">
        <f t="shared" si="51"/>
        <v>5259</v>
      </c>
      <c r="K204" s="274">
        <f t="shared" si="52"/>
        <v>2273</v>
      </c>
      <c r="L204" s="267">
        <f>'data''12'!C200</f>
        <v>8532</v>
      </c>
      <c r="M204" s="275">
        <f t="shared" si="53"/>
        <v>6259</v>
      </c>
      <c r="N204" s="276">
        <f>+'data''12'!D200</f>
        <v>1000</v>
      </c>
      <c r="O204" s="277">
        <f>+'data''12'!E200</f>
        <v>50</v>
      </c>
      <c r="P204" s="278">
        <f t="shared" si="54"/>
        <v>1050</v>
      </c>
      <c r="Q204" s="267">
        <f>IF('data''12'!G200&lt;Z204, 'data''12'!G200, 'data''12'!G200-Z204)</f>
        <v>6259</v>
      </c>
      <c r="R204" s="279"/>
      <c r="S204" s="279"/>
      <c r="T204" s="77" t="str">
        <f>+'data''12'!H200</f>
        <v>N</v>
      </c>
      <c r="U204" s="187" t="str">
        <f>+'data''12'!I200</f>
        <v>N</v>
      </c>
      <c r="V204" s="77"/>
      <c r="W204" s="78" t="str">
        <f t="shared" si="56"/>
        <v/>
      </c>
      <c r="X204" s="79" t="str">
        <f t="shared" si="57"/>
        <v/>
      </c>
      <c r="Y204" s="77">
        <f t="shared" si="58"/>
        <v>0</v>
      </c>
      <c r="Z204" s="5">
        <v>162</v>
      </c>
      <c r="AA204" s="5">
        <v>0</v>
      </c>
      <c r="AC204" s="35" t="str">
        <f t="shared" si="59"/>
        <v/>
      </c>
      <c r="AD204" s="279">
        <f t="shared" si="55"/>
        <v>0</v>
      </c>
    </row>
    <row r="205" spans="2:30">
      <c r="B205" s="266">
        <v>41106</v>
      </c>
      <c r="C205" s="267">
        <f>'data''12'!B201</f>
        <v>2959.4778999999999</v>
      </c>
      <c r="D205" s="268">
        <f t="shared" si="45"/>
        <v>1000</v>
      </c>
      <c r="E205" s="269">
        <f t="shared" si="46"/>
        <v>0</v>
      </c>
      <c r="F205" s="270">
        <f t="shared" si="47"/>
        <v>0</v>
      </c>
      <c r="G205" s="271">
        <f t="shared" si="48"/>
        <v>0</v>
      </c>
      <c r="H205" s="268">
        <f t="shared" si="49"/>
        <v>1000</v>
      </c>
      <c r="I205" s="272">
        <f t="shared" si="50"/>
        <v>0</v>
      </c>
      <c r="J205" s="273">
        <f t="shared" si="51"/>
        <v>5266</v>
      </c>
      <c r="K205" s="274">
        <f t="shared" si="52"/>
        <v>2258</v>
      </c>
      <c r="L205" s="267">
        <f>'data''12'!C201</f>
        <v>8524</v>
      </c>
      <c r="M205" s="275">
        <f t="shared" si="53"/>
        <v>6266</v>
      </c>
      <c r="N205" s="276">
        <f>+'data''12'!D201</f>
        <v>1000</v>
      </c>
      <c r="O205" s="277">
        <f>+'data''12'!E201</f>
        <v>50</v>
      </c>
      <c r="P205" s="278">
        <f t="shared" si="54"/>
        <v>1050</v>
      </c>
      <c r="Q205" s="267">
        <f>IF('data''12'!G201&lt;Z205, 'data''12'!G201, 'data''12'!G201-Z205)</f>
        <v>6266</v>
      </c>
      <c r="R205" s="279"/>
      <c r="S205" s="279"/>
      <c r="T205" s="77" t="str">
        <f>+'data''12'!H201</f>
        <v>N</v>
      </c>
      <c r="U205" s="187" t="str">
        <f>+'data''12'!I201</f>
        <v>N</v>
      </c>
      <c r="V205" s="77"/>
      <c r="W205" s="78" t="str">
        <f t="shared" si="56"/>
        <v/>
      </c>
      <c r="X205" s="79" t="str">
        <f t="shared" si="57"/>
        <v/>
      </c>
      <c r="Y205" s="77">
        <f t="shared" si="58"/>
        <v>0</v>
      </c>
      <c r="Z205" s="5">
        <v>162</v>
      </c>
      <c r="AA205" s="5">
        <v>0</v>
      </c>
      <c r="AC205" s="35" t="str">
        <f t="shared" si="59"/>
        <v/>
      </c>
      <c r="AD205" s="279">
        <f t="shared" si="55"/>
        <v>0</v>
      </c>
    </row>
    <row r="206" spans="2:30">
      <c r="B206" s="266">
        <v>41107</v>
      </c>
      <c r="C206" s="267">
        <f>'data''12'!B202</f>
        <v>2940.8236099999999</v>
      </c>
      <c r="D206" s="268">
        <f t="shared" si="45"/>
        <v>1000</v>
      </c>
      <c r="E206" s="269">
        <f t="shared" si="46"/>
        <v>0</v>
      </c>
      <c r="F206" s="270">
        <f t="shared" si="47"/>
        <v>0</v>
      </c>
      <c r="G206" s="271">
        <f t="shared" si="48"/>
        <v>0</v>
      </c>
      <c r="H206" s="268">
        <f t="shared" si="49"/>
        <v>1000</v>
      </c>
      <c r="I206" s="272">
        <f t="shared" si="50"/>
        <v>0</v>
      </c>
      <c r="J206" s="273">
        <f t="shared" si="51"/>
        <v>5255</v>
      </c>
      <c r="K206" s="274">
        <f t="shared" si="52"/>
        <v>2275.2007250000006</v>
      </c>
      <c r="L206" s="267">
        <f>'data''12'!C202</f>
        <v>8530.2007250000006</v>
      </c>
      <c r="M206" s="275">
        <f t="shared" si="53"/>
        <v>6255</v>
      </c>
      <c r="N206" s="276">
        <f>+'data''12'!D202</f>
        <v>1000</v>
      </c>
      <c r="O206" s="277">
        <f>+'data''12'!E202</f>
        <v>50</v>
      </c>
      <c r="P206" s="278">
        <f t="shared" si="54"/>
        <v>1050</v>
      </c>
      <c r="Q206" s="267">
        <f>IF('data''12'!G202&lt;Z206, 'data''12'!G202, 'data''12'!G202-Z206)</f>
        <v>6255</v>
      </c>
      <c r="R206" s="279"/>
      <c r="S206" s="279"/>
      <c r="T206" s="77" t="str">
        <f>+'data''12'!H202</f>
        <v>N</v>
      </c>
      <c r="U206" s="187" t="str">
        <f>+'data''12'!I202</f>
        <v>N</v>
      </c>
      <c r="V206" s="77"/>
      <c r="W206" s="78" t="str">
        <f t="shared" si="56"/>
        <v/>
      </c>
      <c r="X206" s="79" t="str">
        <f t="shared" si="57"/>
        <v/>
      </c>
      <c r="Y206" s="77">
        <f t="shared" si="58"/>
        <v>0</v>
      </c>
      <c r="Z206" s="5">
        <v>162</v>
      </c>
      <c r="AA206" s="5">
        <v>0</v>
      </c>
      <c r="AC206" s="35" t="str">
        <f t="shared" si="59"/>
        <v/>
      </c>
      <c r="AD206" s="279">
        <f t="shared" si="55"/>
        <v>0</v>
      </c>
    </row>
    <row r="207" spans="2:30">
      <c r="B207" s="266">
        <v>41108</v>
      </c>
      <c r="C207" s="267">
        <f>'data''12'!B203</f>
        <v>2929.2276999999999</v>
      </c>
      <c r="D207" s="268">
        <f t="shared" si="45"/>
        <v>1000</v>
      </c>
      <c r="E207" s="269">
        <f t="shared" si="46"/>
        <v>0</v>
      </c>
      <c r="F207" s="270">
        <f t="shared" si="47"/>
        <v>0</v>
      </c>
      <c r="G207" s="271">
        <f t="shared" si="48"/>
        <v>0</v>
      </c>
      <c r="H207" s="268">
        <f t="shared" si="49"/>
        <v>1000</v>
      </c>
      <c r="I207" s="272">
        <f t="shared" si="50"/>
        <v>0</v>
      </c>
      <c r="J207" s="273">
        <f t="shared" si="51"/>
        <v>4428</v>
      </c>
      <c r="K207" s="274">
        <f t="shared" si="52"/>
        <v>3104.088303999999</v>
      </c>
      <c r="L207" s="267">
        <f>'data''12'!C203</f>
        <v>8532.088303999999</v>
      </c>
      <c r="M207" s="275">
        <f t="shared" si="53"/>
        <v>5428</v>
      </c>
      <c r="N207" s="276">
        <f>+'data''12'!D203</f>
        <v>1000</v>
      </c>
      <c r="O207" s="277">
        <f>+'data''12'!E203</f>
        <v>50</v>
      </c>
      <c r="P207" s="278">
        <f t="shared" si="54"/>
        <v>1050</v>
      </c>
      <c r="Q207" s="267">
        <f>IF('data''12'!G203&lt;Z207, 'data''12'!G203, 'data''12'!G203-Z207)</f>
        <v>5428</v>
      </c>
      <c r="R207" s="279"/>
      <c r="S207" s="279"/>
      <c r="T207" s="77" t="str">
        <f>+'data''12'!H203</f>
        <v>N</v>
      </c>
      <c r="U207" s="187" t="str">
        <f>+'data''12'!I203</f>
        <v>N</v>
      </c>
      <c r="V207" s="77"/>
      <c r="W207" s="78" t="str">
        <f t="shared" si="56"/>
        <v/>
      </c>
      <c r="X207" s="79" t="str">
        <f t="shared" si="57"/>
        <v/>
      </c>
      <c r="Y207" s="77">
        <f t="shared" si="58"/>
        <v>0</v>
      </c>
      <c r="Z207" s="5">
        <v>162</v>
      </c>
      <c r="AA207" s="5">
        <v>0</v>
      </c>
      <c r="AC207" s="35" t="str">
        <f t="shared" si="59"/>
        <v/>
      </c>
      <c r="AD207" s="279">
        <f t="shared" si="55"/>
        <v>0</v>
      </c>
    </row>
    <row r="208" spans="2:30">
      <c r="B208" s="266">
        <v>41109</v>
      </c>
      <c r="C208" s="267">
        <f>'data''12'!B204</f>
        <v>2894.9441400000001</v>
      </c>
      <c r="D208" s="268">
        <f t="shared" si="45"/>
        <v>1000</v>
      </c>
      <c r="E208" s="269">
        <f t="shared" si="46"/>
        <v>0</v>
      </c>
      <c r="F208" s="270">
        <f t="shared" si="47"/>
        <v>0</v>
      </c>
      <c r="G208" s="271">
        <f t="shared" si="48"/>
        <v>0</v>
      </c>
      <c r="H208" s="268">
        <f t="shared" si="49"/>
        <v>1000</v>
      </c>
      <c r="I208" s="272">
        <f t="shared" si="50"/>
        <v>0</v>
      </c>
      <c r="J208" s="273">
        <f t="shared" si="51"/>
        <v>5053</v>
      </c>
      <c r="K208" s="274">
        <f t="shared" si="52"/>
        <v>2474.5704499999993</v>
      </c>
      <c r="L208" s="267">
        <f>'data''12'!C204</f>
        <v>8527.5704499999993</v>
      </c>
      <c r="M208" s="275">
        <f t="shared" si="53"/>
        <v>6053</v>
      </c>
      <c r="N208" s="276">
        <f>+'data''12'!D204</f>
        <v>1000</v>
      </c>
      <c r="O208" s="277">
        <f>+'data''12'!E204</f>
        <v>50</v>
      </c>
      <c r="P208" s="278">
        <f t="shared" si="54"/>
        <v>1050</v>
      </c>
      <c r="Q208" s="267">
        <f>IF('data''12'!G204&lt;Z208, 'data''12'!G204, 'data''12'!G204-Z208)</f>
        <v>6053</v>
      </c>
      <c r="R208" s="279"/>
      <c r="S208" s="279"/>
      <c r="T208" s="77" t="str">
        <f>+'data''12'!H204</f>
        <v>N</v>
      </c>
      <c r="U208" s="187" t="str">
        <f>+'data''12'!I204</f>
        <v>N</v>
      </c>
      <c r="V208" s="77"/>
      <c r="W208" s="78" t="str">
        <f t="shared" si="56"/>
        <v/>
      </c>
      <c r="X208" s="79" t="str">
        <f t="shared" si="57"/>
        <v/>
      </c>
      <c r="Y208" s="77">
        <f t="shared" si="58"/>
        <v>0</v>
      </c>
      <c r="Z208" s="5">
        <v>162</v>
      </c>
      <c r="AA208" s="5">
        <v>0</v>
      </c>
      <c r="AC208" s="35" t="str">
        <f t="shared" si="59"/>
        <v/>
      </c>
      <c r="AD208" s="279">
        <f t="shared" si="55"/>
        <v>0</v>
      </c>
    </row>
    <row r="209" spans="1:30">
      <c r="B209" s="266">
        <v>41110</v>
      </c>
      <c r="C209" s="267">
        <f>'data''12'!B205</f>
        <v>2889.3982700000001</v>
      </c>
      <c r="D209" s="268">
        <f t="shared" si="45"/>
        <v>1000</v>
      </c>
      <c r="E209" s="269">
        <f t="shared" si="46"/>
        <v>0</v>
      </c>
      <c r="F209" s="270">
        <f t="shared" si="47"/>
        <v>0</v>
      </c>
      <c r="G209" s="271">
        <f t="shared" si="48"/>
        <v>0</v>
      </c>
      <c r="H209" s="268">
        <f t="shared" si="49"/>
        <v>1000</v>
      </c>
      <c r="I209" s="272">
        <f t="shared" si="50"/>
        <v>0</v>
      </c>
      <c r="J209" s="273">
        <f t="shared" si="51"/>
        <v>5557</v>
      </c>
      <c r="K209" s="274">
        <f t="shared" si="52"/>
        <v>1969.7709500000001</v>
      </c>
      <c r="L209" s="267">
        <f>'data''12'!C205</f>
        <v>8526.7709500000001</v>
      </c>
      <c r="M209" s="275">
        <f t="shared" si="53"/>
        <v>6557</v>
      </c>
      <c r="N209" s="276">
        <f>+'data''12'!D205</f>
        <v>1000</v>
      </c>
      <c r="O209" s="277">
        <f>+'data''12'!E205</f>
        <v>50</v>
      </c>
      <c r="P209" s="278">
        <f t="shared" si="54"/>
        <v>1050</v>
      </c>
      <c r="Q209" s="267">
        <f>IF('data''12'!G205&lt;Z209, 'data''12'!G205, 'data''12'!G205-Z209)</f>
        <v>6557</v>
      </c>
      <c r="R209" s="279"/>
      <c r="S209" s="279"/>
      <c r="T209" s="77" t="str">
        <f>+'data''12'!H205</f>
        <v>N</v>
      </c>
      <c r="U209" s="187" t="str">
        <f>+'data''12'!I205</f>
        <v>N</v>
      </c>
      <c r="V209" s="77"/>
      <c r="W209" s="78" t="str">
        <f t="shared" si="56"/>
        <v/>
      </c>
      <c r="X209" s="79" t="str">
        <f t="shared" si="57"/>
        <v/>
      </c>
      <c r="Y209" s="77">
        <f t="shared" si="58"/>
        <v>0</v>
      </c>
      <c r="Z209" s="5">
        <v>162</v>
      </c>
      <c r="AA209" s="5">
        <v>0</v>
      </c>
      <c r="AC209" s="35" t="str">
        <f t="shared" si="59"/>
        <v/>
      </c>
      <c r="AD209" s="279">
        <f t="shared" si="55"/>
        <v>0</v>
      </c>
    </row>
    <row r="210" spans="1:30">
      <c r="B210" s="266">
        <v>41111</v>
      </c>
      <c r="C210" s="267">
        <f>'data''12'!B206</f>
        <v>2882.8440599999999</v>
      </c>
      <c r="D210" s="268">
        <f t="shared" si="45"/>
        <v>1000</v>
      </c>
      <c r="E210" s="269">
        <f t="shared" si="46"/>
        <v>0</v>
      </c>
      <c r="F210" s="270">
        <f t="shared" si="47"/>
        <v>0</v>
      </c>
      <c r="G210" s="271">
        <f t="shared" si="48"/>
        <v>0</v>
      </c>
      <c r="H210" s="268">
        <f t="shared" si="49"/>
        <v>1000</v>
      </c>
      <c r="I210" s="272">
        <f t="shared" si="50"/>
        <v>0</v>
      </c>
      <c r="J210" s="273">
        <f t="shared" si="51"/>
        <v>5636</v>
      </c>
      <c r="K210" s="274">
        <f t="shared" si="52"/>
        <v>1887.9704139999994</v>
      </c>
      <c r="L210" s="267">
        <f>'data''12'!C206</f>
        <v>8523.9704139999994</v>
      </c>
      <c r="M210" s="275">
        <f t="shared" si="53"/>
        <v>6636</v>
      </c>
      <c r="N210" s="276">
        <f>+'data''12'!D206</f>
        <v>1000</v>
      </c>
      <c r="O210" s="277">
        <f>+'data''12'!E206</f>
        <v>50</v>
      </c>
      <c r="P210" s="278">
        <f t="shared" si="54"/>
        <v>1050</v>
      </c>
      <c r="Q210" s="267">
        <f>IF('data''12'!G206&lt;Z210, 'data''12'!G206, 'data''12'!G206-Z210)</f>
        <v>6636</v>
      </c>
      <c r="R210" s="279"/>
      <c r="S210" s="279"/>
      <c r="T210" s="77" t="str">
        <f>+'data''12'!H206</f>
        <v>N</v>
      </c>
      <c r="U210" s="187" t="str">
        <f>+'data''12'!I206</f>
        <v>N</v>
      </c>
      <c r="V210" s="77"/>
      <c r="W210" s="78" t="str">
        <f t="shared" si="56"/>
        <v/>
      </c>
      <c r="X210" s="79" t="str">
        <f t="shared" si="57"/>
        <v/>
      </c>
      <c r="Y210" s="77">
        <f t="shared" si="58"/>
        <v>0</v>
      </c>
      <c r="Z210" s="5">
        <v>162</v>
      </c>
      <c r="AA210" s="5">
        <v>0</v>
      </c>
      <c r="AC210" s="35" t="str">
        <f t="shared" si="59"/>
        <v/>
      </c>
      <c r="AD210" s="279">
        <f t="shared" si="55"/>
        <v>0</v>
      </c>
    </row>
    <row r="211" spans="1:30">
      <c r="B211" s="266">
        <v>41112</v>
      </c>
      <c r="C211" s="267">
        <f>'data''12'!B207</f>
        <v>2873.7690000000002</v>
      </c>
      <c r="D211" s="268">
        <f t="shared" si="45"/>
        <v>1000</v>
      </c>
      <c r="E211" s="269">
        <f t="shared" si="46"/>
        <v>0</v>
      </c>
      <c r="F211" s="270">
        <f t="shared" si="47"/>
        <v>0</v>
      </c>
      <c r="G211" s="271">
        <f t="shared" si="48"/>
        <v>0</v>
      </c>
      <c r="H211" s="268">
        <f t="shared" si="49"/>
        <v>1000</v>
      </c>
      <c r="I211" s="272">
        <f t="shared" si="50"/>
        <v>0</v>
      </c>
      <c r="J211" s="273">
        <f t="shared" si="51"/>
        <v>5881</v>
      </c>
      <c r="K211" s="274">
        <f t="shared" si="52"/>
        <v>1686.4433600000011</v>
      </c>
      <c r="L211" s="267">
        <f>'data''12'!C207</f>
        <v>8567.4433600000011</v>
      </c>
      <c r="M211" s="275">
        <f t="shared" si="53"/>
        <v>6881</v>
      </c>
      <c r="N211" s="276">
        <f>+'data''12'!D207</f>
        <v>1000</v>
      </c>
      <c r="O211" s="277">
        <f>+'data''12'!E207</f>
        <v>50</v>
      </c>
      <c r="P211" s="278">
        <f t="shared" si="54"/>
        <v>1050</v>
      </c>
      <c r="Q211" s="267">
        <f>IF('data''12'!G207&lt;Z211, 'data''12'!G207, 'data''12'!G207-Z211)</f>
        <v>6881</v>
      </c>
      <c r="R211" s="279"/>
      <c r="S211" s="279"/>
      <c r="T211" s="77" t="str">
        <f>+'data''12'!H207</f>
        <v>N</v>
      </c>
      <c r="U211" s="187" t="str">
        <f>+'data''12'!I207</f>
        <v>N</v>
      </c>
      <c r="V211" s="77"/>
      <c r="W211" s="78" t="str">
        <f t="shared" si="56"/>
        <v/>
      </c>
      <c r="X211" s="79" t="str">
        <f t="shared" si="57"/>
        <v/>
      </c>
      <c r="Y211" s="77">
        <f t="shared" si="58"/>
        <v>0</v>
      </c>
      <c r="Z211" s="5">
        <v>162</v>
      </c>
      <c r="AA211" s="5">
        <v>0</v>
      </c>
      <c r="AC211" s="35" t="str">
        <f t="shared" si="59"/>
        <v/>
      </c>
      <c r="AD211" s="279">
        <f t="shared" si="55"/>
        <v>0</v>
      </c>
    </row>
    <row r="212" spans="1:30">
      <c r="B212" s="266">
        <v>41113</v>
      </c>
      <c r="C212" s="267">
        <f>'data''12'!B208</f>
        <v>2870.7439800000002</v>
      </c>
      <c r="D212" s="268">
        <f t="shared" si="45"/>
        <v>1000</v>
      </c>
      <c r="E212" s="269">
        <f t="shared" si="46"/>
        <v>0</v>
      </c>
      <c r="F212" s="270">
        <f t="shared" si="47"/>
        <v>0</v>
      </c>
      <c r="G212" s="271">
        <f t="shared" si="48"/>
        <v>0</v>
      </c>
      <c r="H212" s="268">
        <f t="shared" si="49"/>
        <v>1000</v>
      </c>
      <c r="I212" s="272">
        <f t="shared" si="50"/>
        <v>0</v>
      </c>
      <c r="J212" s="273">
        <f t="shared" si="51"/>
        <v>4758</v>
      </c>
      <c r="K212" s="274">
        <f t="shared" si="52"/>
        <v>2782</v>
      </c>
      <c r="L212" s="267">
        <f>'data''12'!C208</f>
        <v>8540</v>
      </c>
      <c r="M212" s="275">
        <f t="shared" si="53"/>
        <v>5758</v>
      </c>
      <c r="N212" s="276">
        <f>+'data''12'!D208</f>
        <v>1000</v>
      </c>
      <c r="O212" s="277">
        <f>+'data''12'!E208</f>
        <v>50</v>
      </c>
      <c r="P212" s="278">
        <f t="shared" si="54"/>
        <v>1050</v>
      </c>
      <c r="Q212" s="267">
        <f>IF('data''12'!G208&lt;Z212, 'data''12'!G208, 'data''12'!G208-Z212)</f>
        <v>5758</v>
      </c>
      <c r="R212" s="279"/>
      <c r="S212" s="279"/>
      <c r="T212" s="77" t="str">
        <f>+'data''12'!H208</f>
        <v>N</v>
      </c>
      <c r="U212" s="187" t="str">
        <f>+'data''12'!I208</f>
        <v>N</v>
      </c>
      <c r="V212" s="77"/>
      <c r="W212" s="78" t="str">
        <f t="shared" si="56"/>
        <v/>
      </c>
      <c r="X212" s="79" t="str">
        <f t="shared" si="57"/>
        <v/>
      </c>
      <c r="Y212" s="77">
        <f t="shared" si="58"/>
        <v>0</v>
      </c>
      <c r="Z212" s="5">
        <v>162</v>
      </c>
      <c r="AA212" s="5">
        <v>0</v>
      </c>
      <c r="AC212" s="35" t="str">
        <f t="shared" si="59"/>
        <v/>
      </c>
      <c r="AD212" s="279">
        <f t="shared" si="55"/>
        <v>0</v>
      </c>
    </row>
    <row r="213" spans="1:30">
      <c r="B213" s="266">
        <v>41114</v>
      </c>
      <c r="C213" s="267">
        <f>'data''12'!B209</f>
        <v>2856.1230500000001</v>
      </c>
      <c r="D213" s="268">
        <f t="shared" si="45"/>
        <v>1000</v>
      </c>
      <c r="E213" s="269">
        <f t="shared" si="46"/>
        <v>0</v>
      </c>
      <c r="F213" s="270">
        <f t="shared" si="47"/>
        <v>0</v>
      </c>
      <c r="G213" s="271">
        <f t="shared" si="48"/>
        <v>0</v>
      </c>
      <c r="H213" s="268">
        <f t="shared" si="49"/>
        <v>1000</v>
      </c>
      <c r="I213" s="272">
        <f t="shared" si="50"/>
        <v>0</v>
      </c>
      <c r="J213" s="273">
        <f t="shared" si="51"/>
        <v>4963</v>
      </c>
      <c r="K213" s="274">
        <f t="shared" si="52"/>
        <v>2583.685928133651</v>
      </c>
      <c r="L213" s="267">
        <f>'data''12'!C209</f>
        <v>8546.685928133651</v>
      </c>
      <c r="M213" s="275">
        <f t="shared" si="53"/>
        <v>5963</v>
      </c>
      <c r="N213" s="276">
        <f>+'data''12'!D209</f>
        <v>1000</v>
      </c>
      <c r="O213" s="277">
        <f>+'data''12'!E209</f>
        <v>50</v>
      </c>
      <c r="P213" s="278">
        <f t="shared" si="54"/>
        <v>1050</v>
      </c>
      <c r="Q213" s="267">
        <f>IF('data''12'!G209&lt;Z213, 'data''12'!G209, 'data''12'!G209-Z213)</f>
        <v>5963</v>
      </c>
      <c r="R213" s="279"/>
      <c r="S213" s="279"/>
      <c r="T213" s="77" t="str">
        <f>+'data''12'!H209</f>
        <v>N</v>
      </c>
      <c r="U213" s="187" t="str">
        <f>+'data''12'!I209</f>
        <v>N</v>
      </c>
      <c r="V213" s="77"/>
      <c r="W213" s="78" t="str">
        <f t="shared" si="56"/>
        <v/>
      </c>
      <c r="X213" s="79" t="str">
        <f t="shared" si="57"/>
        <v/>
      </c>
      <c r="Y213" s="77">
        <f t="shared" si="58"/>
        <v>0</v>
      </c>
      <c r="Z213" s="5">
        <v>162</v>
      </c>
      <c r="AA213" s="5">
        <v>0</v>
      </c>
      <c r="AC213" s="35" t="str">
        <f t="shared" si="59"/>
        <v/>
      </c>
      <c r="AD213" s="279">
        <f t="shared" si="55"/>
        <v>0</v>
      </c>
    </row>
    <row r="214" spans="1:30">
      <c r="B214" s="266">
        <v>41115</v>
      </c>
      <c r="C214" s="267">
        <f>'data''12'!B210</f>
        <v>2843.5187999999998</v>
      </c>
      <c r="D214" s="268">
        <f t="shared" si="45"/>
        <v>1000</v>
      </c>
      <c r="E214" s="269">
        <f t="shared" si="46"/>
        <v>0</v>
      </c>
      <c r="F214" s="270">
        <f t="shared" si="47"/>
        <v>0</v>
      </c>
      <c r="G214" s="271">
        <f t="shared" si="48"/>
        <v>0</v>
      </c>
      <c r="H214" s="268">
        <f t="shared" si="49"/>
        <v>1000</v>
      </c>
      <c r="I214" s="272">
        <f t="shared" si="50"/>
        <v>0</v>
      </c>
      <c r="J214" s="273">
        <f t="shared" si="51"/>
        <v>4870</v>
      </c>
      <c r="K214" s="274">
        <f t="shared" si="52"/>
        <v>2685.589255351324</v>
      </c>
      <c r="L214" s="267">
        <f>'data''12'!C210</f>
        <v>8555.589255351324</v>
      </c>
      <c r="M214" s="275">
        <f t="shared" si="53"/>
        <v>5870</v>
      </c>
      <c r="N214" s="276">
        <f>+'data''12'!D210</f>
        <v>1000</v>
      </c>
      <c r="O214" s="277">
        <f>+'data''12'!E210</f>
        <v>50</v>
      </c>
      <c r="P214" s="278">
        <f t="shared" si="54"/>
        <v>1050</v>
      </c>
      <c r="Q214" s="267">
        <f>IF('data''12'!G210&lt;Z214, 'data''12'!G210, 'data''12'!G210-Z214)</f>
        <v>5870</v>
      </c>
      <c r="R214" s="279"/>
      <c r="S214" s="279"/>
      <c r="T214" s="77" t="str">
        <f>+'data''12'!H210</f>
        <v>N</v>
      </c>
      <c r="U214" s="187" t="str">
        <f>+'data''12'!I210</f>
        <v>N</v>
      </c>
      <c r="V214" s="77"/>
      <c r="W214" s="78" t="str">
        <f t="shared" si="56"/>
        <v/>
      </c>
      <c r="X214" s="79" t="str">
        <f t="shared" si="57"/>
        <v/>
      </c>
      <c r="Y214" s="77">
        <f t="shared" si="58"/>
        <v>0</v>
      </c>
      <c r="Z214" s="5">
        <v>162</v>
      </c>
      <c r="AA214" s="5">
        <v>0</v>
      </c>
      <c r="AC214" s="35" t="str">
        <f t="shared" si="59"/>
        <v/>
      </c>
      <c r="AD214" s="279">
        <f t="shared" si="55"/>
        <v>0</v>
      </c>
    </row>
    <row r="215" spans="1:30">
      <c r="B215" s="266">
        <v>41116</v>
      </c>
      <c r="C215" s="267">
        <f>'data''12'!B211</f>
        <v>2868.2231299999999</v>
      </c>
      <c r="D215" s="268">
        <f t="shared" si="45"/>
        <v>1000</v>
      </c>
      <c r="E215" s="269">
        <f t="shared" si="46"/>
        <v>0</v>
      </c>
      <c r="F215" s="270">
        <f t="shared" si="47"/>
        <v>0</v>
      </c>
      <c r="G215" s="271">
        <f t="shared" si="48"/>
        <v>0</v>
      </c>
      <c r="H215" s="268">
        <f t="shared" si="49"/>
        <v>1000</v>
      </c>
      <c r="I215" s="272">
        <f t="shared" si="50"/>
        <v>0</v>
      </c>
      <c r="J215" s="273">
        <f t="shared" si="51"/>
        <v>4837</v>
      </c>
      <c r="K215" s="274">
        <f t="shared" si="52"/>
        <v>2691.7106277057046</v>
      </c>
      <c r="L215" s="267">
        <f>'data''12'!C211</f>
        <v>8528.7106277057046</v>
      </c>
      <c r="M215" s="275">
        <f t="shared" si="53"/>
        <v>5837</v>
      </c>
      <c r="N215" s="276">
        <f>+'data''12'!D211</f>
        <v>1000</v>
      </c>
      <c r="O215" s="277">
        <f>+'data''12'!E211</f>
        <v>50</v>
      </c>
      <c r="P215" s="278">
        <f t="shared" si="54"/>
        <v>1050</v>
      </c>
      <c r="Q215" s="267">
        <f>IF('data''12'!G211&lt;Z215, 'data''12'!G211, 'data''12'!G211-Z215)</f>
        <v>5837</v>
      </c>
      <c r="R215" s="279"/>
      <c r="S215" s="279"/>
      <c r="T215" s="77" t="str">
        <f>+'data''12'!H211</f>
        <v>N</v>
      </c>
      <c r="U215" s="187" t="str">
        <f>+'data''12'!I211</f>
        <v>N</v>
      </c>
      <c r="V215" s="77"/>
      <c r="W215" s="78" t="str">
        <f t="shared" si="56"/>
        <v/>
      </c>
      <c r="X215" s="79" t="str">
        <f t="shared" si="57"/>
        <v/>
      </c>
      <c r="Y215" s="77">
        <f t="shared" si="58"/>
        <v>0</v>
      </c>
      <c r="Z215" s="5">
        <v>162</v>
      </c>
      <c r="AA215" s="5">
        <v>0</v>
      </c>
      <c r="AC215" s="35" t="str">
        <f t="shared" si="59"/>
        <v/>
      </c>
      <c r="AD215" s="279">
        <f t="shared" si="55"/>
        <v>0</v>
      </c>
    </row>
    <row r="216" spans="1:30">
      <c r="B216" s="266">
        <v>41117</v>
      </c>
      <c r="C216" s="267">
        <f>'data''12'!B212</f>
        <v>2881.3315499999999</v>
      </c>
      <c r="D216" s="268">
        <f t="shared" si="45"/>
        <v>1000</v>
      </c>
      <c r="E216" s="269">
        <f t="shared" si="46"/>
        <v>0</v>
      </c>
      <c r="F216" s="270">
        <f t="shared" si="47"/>
        <v>0</v>
      </c>
      <c r="G216" s="271">
        <f t="shared" si="48"/>
        <v>0</v>
      </c>
      <c r="H216" s="268">
        <f t="shared" si="49"/>
        <v>1000</v>
      </c>
      <c r="I216" s="272">
        <f t="shared" si="50"/>
        <v>0</v>
      </c>
      <c r="J216" s="273">
        <f t="shared" si="51"/>
        <v>3553</v>
      </c>
      <c r="K216" s="274">
        <f t="shared" si="52"/>
        <v>3975.9025063542522</v>
      </c>
      <c r="L216" s="267">
        <f>'data''12'!C212</f>
        <v>8528.9025063542522</v>
      </c>
      <c r="M216" s="275">
        <f t="shared" si="53"/>
        <v>4553</v>
      </c>
      <c r="N216" s="276">
        <f>+'data''12'!D212</f>
        <v>1000</v>
      </c>
      <c r="O216" s="277">
        <f>+'data''12'!E212</f>
        <v>50</v>
      </c>
      <c r="P216" s="278">
        <f t="shared" si="54"/>
        <v>1050</v>
      </c>
      <c r="Q216" s="267">
        <f>IF('data''12'!G212&lt;Z216, 'data''12'!G212, 'data''12'!G212-Z216)</f>
        <v>4553</v>
      </c>
      <c r="R216" s="279"/>
      <c r="S216" s="279"/>
      <c r="T216" s="77" t="str">
        <f>+'data''12'!H212</f>
        <v>N</v>
      </c>
      <c r="U216" s="187" t="str">
        <f>+'data''12'!I212</f>
        <v>N</v>
      </c>
      <c r="V216" s="77"/>
      <c r="W216" s="78" t="str">
        <f t="shared" si="56"/>
        <v/>
      </c>
      <c r="X216" s="79" t="str">
        <f t="shared" si="57"/>
        <v/>
      </c>
      <c r="Y216" s="77">
        <f t="shared" si="58"/>
        <v>0</v>
      </c>
      <c r="Z216" s="5">
        <v>162</v>
      </c>
      <c r="AA216" s="5">
        <v>0</v>
      </c>
      <c r="AC216" s="35" t="str">
        <f t="shared" si="59"/>
        <v/>
      </c>
      <c r="AD216" s="279">
        <f t="shared" si="55"/>
        <v>0</v>
      </c>
    </row>
    <row r="217" spans="1:30">
      <c r="B217" s="266">
        <v>41118</v>
      </c>
      <c r="C217" s="267">
        <f>'data''12'!B213</f>
        <v>2888.8941</v>
      </c>
      <c r="D217" s="268">
        <f t="shared" si="45"/>
        <v>1000</v>
      </c>
      <c r="E217" s="269">
        <f t="shared" si="46"/>
        <v>0</v>
      </c>
      <c r="F217" s="270">
        <f t="shared" si="47"/>
        <v>0</v>
      </c>
      <c r="G217" s="271">
        <f t="shared" si="48"/>
        <v>0</v>
      </c>
      <c r="H217" s="268">
        <f t="shared" si="49"/>
        <v>1000</v>
      </c>
      <c r="I217" s="272">
        <f t="shared" si="50"/>
        <v>0</v>
      </c>
      <c r="J217" s="273">
        <f t="shared" si="51"/>
        <v>3553</v>
      </c>
      <c r="K217" s="274">
        <f t="shared" si="52"/>
        <v>3992.7685612263813</v>
      </c>
      <c r="L217" s="267">
        <f>'data''12'!C213</f>
        <v>8545.7685612263813</v>
      </c>
      <c r="M217" s="275">
        <f t="shared" si="53"/>
        <v>4553</v>
      </c>
      <c r="N217" s="276">
        <f>+'data''12'!D213</f>
        <v>1000</v>
      </c>
      <c r="O217" s="277">
        <f>+'data''12'!E213</f>
        <v>50</v>
      </c>
      <c r="P217" s="278">
        <f t="shared" si="54"/>
        <v>1050</v>
      </c>
      <c r="Q217" s="267">
        <f>IF('data''12'!G213&lt;Z217, 'data''12'!G213, 'data''12'!G213-Z217)</f>
        <v>4553</v>
      </c>
      <c r="R217" s="279"/>
      <c r="S217" s="279"/>
      <c r="T217" s="77" t="str">
        <f>+'data''12'!H213</f>
        <v>N</v>
      </c>
      <c r="U217" s="187" t="str">
        <f>+'data''12'!I213</f>
        <v>N</v>
      </c>
      <c r="V217" s="77"/>
      <c r="W217" s="78" t="str">
        <f t="shared" si="56"/>
        <v/>
      </c>
      <c r="X217" s="79" t="str">
        <f t="shared" si="57"/>
        <v/>
      </c>
      <c r="Y217" s="77">
        <f t="shared" si="58"/>
        <v>0</v>
      </c>
      <c r="Z217" s="5">
        <v>162</v>
      </c>
      <c r="AA217" s="5">
        <v>0</v>
      </c>
      <c r="AC217" s="35" t="str">
        <f t="shared" si="59"/>
        <v/>
      </c>
      <c r="AD217" s="279">
        <f t="shared" si="55"/>
        <v>0</v>
      </c>
    </row>
    <row r="218" spans="1:30">
      <c r="B218" s="266">
        <v>41119</v>
      </c>
      <c r="C218" s="267">
        <f>'data''12'!B214</f>
        <v>2888.8941</v>
      </c>
      <c r="D218" s="268">
        <f t="shared" si="45"/>
        <v>1000</v>
      </c>
      <c r="E218" s="269">
        <f t="shared" si="46"/>
        <v>0</v>
      </c>
      <c r="F218" s="270">
        <f t="shared" si="47"/>
        <v>0</v>
      </c>
      <c r="G218" s="271">
        <f t="shared" si="48"/>
        <v>0</v>
      </c>
      <c r="H218" s="268">
        <f t="shared" si="49"/>
        <v>1000</v>
      </c>
      <c r="I218" s="272">
        <f t="shared" si="50"/>
        <v>0</v>
      </c>
      <c r="J218" s="273">
        <f t="shared" si="51"/>
        <v>3694</v>
      </c>
      <c r="K218" s="274">
        <f t="shared" si="52"/>
        <v>3777.4475947522769</v>
      </c>
      <c r="L218" s="267">
        <f>'data''12'!C214</f>
        <v>8471.4475947522769</v>
      </c>
      <c r="M218" s="275">
        <f t="shared" si="53"/>
        <v>4694</v>
      </c>
      <c r="N218" s="276">
        <f>+'data''12'!D214</f>
        <v>1000</v>
      </c>
      <c r="O218" s="277">
        <f>+'data''12'!E214</f>
        <v>50</v>
      </c>
      <c r="P218" s="278">
        <f t="shared" si="54"/>
        <v>1050</v>
      </c>
      <c r="Q218" s="267">
        <f>IF('data''12'!G214&lt;Z218, 'data''12'!G214, 'data''12'!G214-Z218)</f>
        <v>4694</v>
      </c>
      <c r="R218" s="279"/>
      <c r="S218" s="279"/>
      <c r="T218" s="77" t="str">
        <f>+'data''12'!H214</f>
        <v>N</v>
      </c>
      <c r="U218" s="187" t="str">
        <f>+'data''12'!I214</f>
        <v>N</v>
      </c>
      <c r="V218" s="77"/>
      <c r="W218" s="78" t="str">
        <f t="shared" si="56"/>
        <v/>
      </c>
      <c r="X218" s="79" t="str">
        <f t="shared" si="57"/>
        <v/>
      </c>
      <c r="Y218" s="77">
        <f t="shared" si="58"/>
        <v>0</v>
      </c>
      <c r="Z218" s="5">
        <v>162</v>
      </c>
      <c r="AA218" s="5">
        <v>0</v>
      </c>
      <c r="AC218" s="35" t="str">
        <f t="shared" si="59"/>
        <v/>
      </c>
      <c r="AD218" s="279">
        <f t="shared" si="55"/>
        <v>0</v>
      </c>
    </row>
    <row r="219" spans="1:30">
      <c r="B219" s="266">
        <v>41120</v>
      </c>
      <c r="C219" s="267">
        <f>'data''12'!B215</f>
        <v>2888.8941</v>
      </c>
      <c r="D219" s="268">
        <f t="shared" si="45"/>
        <v>1000</v>
      </c>
      <c r="E219" s="269">
        <f t="shared" si="46"/>
        <v>0</v>
      </c>
      <c r="F219" s="270">
        <f t="shared" si="47"/>
        <v>0</v>
      </c>
      <c r="G219" s="271">
        <f t="shared" si="48"/>
        <v>0</v>
      </c>
      <c r="H219" s="268">
        <f t="shared" si="49"/>
        <v>1000</v>
      </c>
      <c r="I219" s="272">
        <f t="shared" si="50"/>
        <v>0</v>
      </c>
      <c r="J219" s="273">
        <f t="shared" si="51"/>
        <v>3741</v>
      </c>
      <c r="K219" s="274">
        <f t="shared" si="52"/>
        <v>3720.4880836578777</v>
      </c>
      <c r="L219" s="267">
        <f>'data''12'!C215</f>
        <v>8461.4880836578777</v>
      </c>
      <c r="M219" s="275">
        <f t="shared" si="53"/>
        <v>4741</v>
      </c>
      <c r="N219" s="276">
        <f>+'data''12'!D215</f>
        <v>1000</v>
      </c>
      <c r="O219" s="277">
        <f>+'data''12'!E215</f>
        <v>50</v>
      </c>
      <c r="P219" s="278">
        <f t="shared" si="54"/>
        <v>1050</v>
      </c>
      <c r="Q219" s="267">
        <f>IF('data''12'!G215&lt;Z219, 'data''12'!G215, 'data''12'!G215-Z219)</f>
        <v>4741</v>
      </c>
      <c r="R219" s="279"/>
      <c r="S219" s="279"/>
      <c r="T219" s="77" t="str">
        <f>+'data''12'!H215</f>
        <v>N</v>
      </c>
      <c r="U219" s="187" t="str">
        <f>+'data''12'!I215</f>
        <v>N</v>
      </c>
      <c r="V219" s="77"/>
      <c r="W219" s="78" t="str">
        <f t="shared" si="56"/>
        <v/>
      </c>
      <c r="X219" s="79" t="str">
        <f t="shared" si="57"/>
        <v/>
      </c>
      <c r="Y219" s="77">
        <f t="shared" si="58"/>
        <v>0</v>
      </c>
      <c r="Z219" s="5">
        <v>162</v>
      </c>
      <c r="AA219" s="5">
        <v>0</v>
      </c>
      <c r="AC219" s="35" t="str">
        <f t="shared" si="59"/>
        <v/>
      </c>
      <c r="AD219" s="279">
        <f t="shared" si="55"/>
        <v>0</v>
      </c>
    </row>
    <row r="220" spans="1:30">
      <c r="A220" s="5"/>
      <c r="B220" s="266">
        <v>41121</v>
      </c>
      <c r="C220" s="267">
        <f>'data''12'!B216</f>
        <v>2857.13139</v>
      </c>
      <c r="D220" s="268">
        <f t="shared" si="45"/>
        <v>1000</v>
      </c>
      <c r="E220" s="269">
        <f t="shared" si="46"/>
        <v>0</v>
      </c>
      <c r="F220" s="270">
        <f t="shared" si="47"/>
        <v>0</v>
      </c>
      <c r="G220" s="271">
        <f t="shared" si="48"/>
        <v>0</v>
      </c>
      <c r="H220" s="268">
        <f t="shared" si="49"/>
        <v>1000</v>
      </c>
      <c r="I220" s="272">
        <f t="shared" si="50"/>
        <v>0</v>
      </c>
      <c r="J220" s="273">
        <f t="shared" si="51"/>
        <v>3835</v>
      </c>
      <c r="K220" s="274">
        <f t="shared" si="52"/>
        <v>3667</v>
      </c>
      <c r="L220" s="267">
        <f>'data''12'!C216</f>
        <v>8502</v>
      </c>
      <c r="M220" s="275">
        <f t="shared" si="53"/>
        <v>4835</v>
      </c>
      <c r="N220" s="276">
        <f>+'data''12'!D216</f>
        <v>1000</v>
      </c>
      <c r="O220" s="277">
        <f>+'data''12'!E216</f>
        <v>50</v>
      </c>
      <c r="P220" s="278">
        <f t="shared" si="54"/>
        <v>1050</v>
      </c>
      <c r="Q220" s="267">
        <f>IF('data''12'!G216&lt;Z220, 'data''12'!G216, 'data''12'!G216-Z220)</f>
        <v>4835</v>
      </c>
      <c r="R220" s="279"/>
      <c r="S220" s="279"/>
      <c r="T220" s="77" t="str">
        <f>+'data''12'!H216</f>
        <v>N</v>
      </c>
      <c r="U220" s="187" t="str">
        <f>+'data''12'!I216</f>
        <v>N</v>
      </c>
      <c r="V220" s="77"/>
      <c r="W220" s="78" t="str">
        <f t="shared" si="56"/>
        <v/>
      </c>
      <c r="X220" s="79" t="str">
        <f t="shared" si="57"/>
        <v/>
      </c>
      <c r="Y220" s="77">
        <f t="shared" si="58"/>
        <v>0</v>
      </c>
      <c r="Z220" s="5">
        <v>162</v>
      </c>
      <c r="AA220" s="5">
        <v>0</v>
      </c>
      <c r="AC220" s="35" t="str">
        <f t="shared" si="59"/>
        <v/>
      </c>
      <c r="AD220" s="279">
        <f t="shared" si="55"/>
        <v>0</v>
      </c>
    </row>
    <row r="221" spans="1:30">
      <c r="B221" s="266">
        <v>41122</v>
      </c>
      <c r="C221" s="267">
        <f>'data''12'!B217</f>
        <v>2810.74775</v>
      </c>
      <c r="D221" s="268">
        <f t="shared" si="45"/>
        <v>1000</v>
      </c>
      <c r="E221" s="269">
        <f t="shared" si="46"/>
        <v>0</v>
      </c>
      <c r="F221" s="270">
        <f t="shared" si="47"/>
        <v>0</v>
      </c>
      <c r="G221" s="271">
        <f t="shared" si="48"/>
        <v>0</v>
      </c>
      <c r="H221" s="268">
        <f t="shared" si="49"/>
        <v>1000</v>
      </c>
      <c r="I221" s="272">
        <f t="shared" si="50"/>
        <v>0</v>
      </c>
      <c r="J221" s="273">
        <f t="shared" si="51"/>
        <v>4088</v>
      </c>
      <c r="K221" s="274">
        <f t="shared" si="52"/>
        <v>3408</v>
      </c>
      <c r="L221" s="267">
        <f>'data''12'!C217</f>
        <v>8496</v>
      </c>
      <c r="M221" s="275">
        <f t="shared" si="53"/>
        <v>5088</v>
      </c>
      <c r="N221" s="276">
        <f>+'data''12'!D217</f>
        <v>1000</v>
      </c>
      <c r="O221" s="277">
        <f>+'data''12'!E217</f>
        <v>50</v>
      </c>
      <c r="P221" s="278">
        <f t="shared" si="54"/>
        <v>1050</v>
      </c>
      <c r="Q221" s="267">
        <f>IF('data''12'!G217&lt;Z221, 'data''12'!G217, 'data''12'!G217-Z221)</f>
        <v>5088</v>
      </c>
      <c r="R221" s="279"/>
      <c r="S221" s="279"/>
      <c r="T221" s="77" t="str">
        <f>+'data''12'!H217</f>
        <v>N</v>
      </c>
      <c r="U221" s="187" t="str">
        <f>+'data''12'!I217</f>
        <v>N</v>
      </c>
      <c r="V221" s="77"/>
      <c r="W221" s="78" t="str">
        <f t="shared" si="56"/>
        <v/>
      </c>
      <c r="X221" s="79" t="str">
        <f t="shared" si="57"/>
        <v/>
      </c>
      <c r="Y221" s="77">
        <f t="shared" si="58"/>
        <v>0</v>
      </c>
      <c r="Z221" s="5">
        <v>311</v>
      </c>
      <c r="AA221" s="5">
        <v>0</v>
      </c>
      <c r="AC221" s="35" t="str">
        <f t="shared" si="59"/>
        <v/>
      </c>
      <c r="AD221" s="279">
        <f t="shared" si="55"/>
        <v>0</v>
      </c>
    </row>
    <row r="222" spans="1:30">
      <c r="B222" s="266">
        <v>41123</v>
      </c>
      <c r="C222" s="267">
        <f>'data''12'!B218</f>
        <v>2782.0100600000001</v>
      </c>
      <c r="D222" s="268">
        <f t="shared" si="45"/>
        <v>1000</v>
      </c>
      <c r="E222" s="269">
        <f t="shared" si="46"/>
        <v>0</v>
      </c>
      <c r="F222" s="270">
        <f t="shared" si="47"/>
        <v>0</v>
      </c>
      <c r="G222" s="271">
        <f t="shared" si="48"/>
        <v>0</v>
      </c>
      <c r="H222" s="268">
        <f t="shared" si="49"/>
        <v>1000</v>
      </c>
      <c r="I222" s="272">
        <f t="shared" si="50"/>
        <v>0</v>
      </c>
      <c r="J222" s="273">
        <f t="shared" si="51"/>
        <v>4352</v>
      </c>
      <c r="K222" s="274">
        <f t="shared" si="52"/>
        <v>3164</v>
      </c>
      <c r="L222" s="267">
        <f>'data''12'!C218</f>
        <v>8516</v>
      </c>
      <c r="M222" s="275">
        <f t="shared" si="53"/>
        <v>5352</v>
      </c>
      <c r="N222" s="276">
        <f>+'data''12'!D218</f>
        <v>1000</v>
      </c>
      <c r="O222" s="277">
        <f>+'data''12'!E218</f>
        <v>50</v>
      </c>
      <c r="P222" s="278">
        <f t="shared" si="54"/>
        <v>1050</v>
      </c>
      <c r="Q222" s="267">
        <f>IF('data''12'!G218&lt;Z222, 'data''12'!G218, 'data''12'!G218-Z222)</f>
        <v>5352</v>
      </c>
      <c r="R222" s="279"/>
      <c r="S222" s="279"/>
      <c r="T222" s="77" t="str">
        <f>+'data''12'!H218</f>
        <v>N</v>
      </c>
      <c r="U222" s="187" t="str">
        <f>+'data''12'!I218</f>
        <v>N</v>
      </c>
      <c r="V222" s="77"/>
      <c r="W222" s="78" t="str">
        <f t="shared" si="56"/>
        <v/>
      </c>
      <c r="X222" s="79" t="str">
        <f t="shared" si="57"/>
        <v/>
      </c>
      <c r="Y222" s="77">
        <f t="shared" si="58"/>
        <v>0</v>
      </c>
      <c r="Z222" s="5">
        <v>311</v>
      </c>
      <c r="AA222" s="5">
        <v>0</v>
      </c>
      <c r="AC222" s="35" t="str">
        <f t="shared" si="59"/>
        <v/>
      </c>
      <c r="AD222" s="279">
        <f t="shared" si="55"/>
        <v>0</v>
      </c>
    </row>
    <row r="223" spans="1:30">
      <c r="B223" s="266">
        <v>41124</v>
      </c>
      <c r="C223" s="267">
        <f>'data''12'!B219</f>
        <v>2760.8349200000002</v>
      </c>
      <c r="D223" s="268">
        <f t="shared" si="45"/>
        <v>1000</v>
      </c>
      <c r="E223" s="269">
        <f t="shared" si="46"/>
        <v>0</v>
      </c>
      <c r="F223" s="270">
        <f t="shared" si="47"/>
        <v>0</v>
      </c>
      <c r="G223" s="271">
        <f t="shared" si="48"/>
        <v>0</v>
      </c>
      <c r="H223" s="268">
        <f t="shared" si="49"/>
        <v>1000</v>
      </c>
      <c r="I223" s="272">
        <f t="shared" si="50"/>
        <v>0</v>
      </c>
      <c r="J223" s="273">
        <f t="shared" si="51"/>
        <v>5786</v>
      </c>
      <c r="K223" s="274">
        <f t="shared" si="52"/>
        <v>1805</v>
      </c>
      <c r="L223" s="267">
        <f>'data''12'!C219</f>
        <v>8591</v>
      </c>
      <c r="M223" s="275">
        <f t="shared" si="53"/>
        <v>6786</v>
      </c>
      <c r="N223" s="276">
        <f>+'data''12'!D219</f>
        <v>1000</v>
      </c>
      <c r="O223" s="277">
        <f>+'data''12'!E219</f>
        <v>50</v>
      </c>
      <c r="P223" s="278">
        <f t="shared" si="54"/>
        <v>1050</v>
      </c>
      <c r="Q223" s="267">
        <f>IF('data''12'!G219&lt;Z223, 'data''12'!G219, 'data''12'!G219-Z223)</f>
        <v>6786</v>
      </c>
      <c r="R223" s="279"/>
      <c r="S223" s="279"/>
      <c r="T223" s="77" t="str">
        <f>+'data''12'!H219</f>
        <v>N</v>
      </c>
      <c r="U223" s="187" t="str">
        <f>+'data''12'!I219</f>
        <v>N</v>
      </c>
      <c r="V223" s="77"/>
      <c r="W223" s="78" t="str">
        <f t="shared" si="56"/>
        <v/>
      </c>
      <c r="X223" s="79" t="str">
        <f t="shared" si="57"/>
        <v/>
      </c>
      <c r="Y223" s="77">
        <f t="shared" si="58"/>
        <v>0</v>
      </c>
      <c r="Z223" s="5">
        <v>311</v>
      </c>
      <c r="AA223" s="5">
        <v>0</v>
      </c>
      <c r="AC223" s="35" t="str">
        <f t="shared" si="59"/>
        <v/>
      </c>
      <c r="AD223" s="279">
        <f t="shared" si="55"/>
        <v>0</v>
      </c>
    </row>
    <row r="224" spans="1:30">
      <c r="B224" s="266">
        <v>41125</v>
      </c>
      <c r="C224" s="267">
        <f>'data''12'!B220</f>
        <v>2732.0972299999999</v>
      </c>
      <c r="D224" s="268">
        <f t="shared" si="45"/>
        <v>1000</v>
      </c>
      <c r="E224" s="269">
        <f t="shared" si="46"/>
        <v>0</v>
      </c>
      <c r="F224" s="270">
        <f t="shared" si="47"/>
        <v>0</v>
      </c>
      <c r="G224" s="271">
        <f t="shared" si="48"/>
        <v>0</v>
      </c>
      <c r="H224" s="268">
        <f t="shared" si="49"/>
        <v>1000</v>
      </c>
      <c r="I224" s="272">
        <f t="shared" si="50"/>
        <v>0</v>
      </c>
      <c r="J224" s="273">
        <f t="shared" si="51"/>
        <v>5880</v>
      </c>
      <c r="K224" s="274">
        <f t="shared" si="52"/>
        <v>1605</v>
      </c>
      <c r="L224" s="267">
        <f>'data''12'!C220</f>
        <v>8485</v>
      </c>
      <c r="M224" s="275">
        <f t="shared" si="53"/>
        <v>6880</v>
      </c>
      <c r="N224" s="276">
        <f>+'data''12'!D220</f>
        <v>1000</v>
      </c>
      <c r="O224" s="277">
        <f>+'data''12'!E220</f>
        <v>50</v>
      </c>
      <c r="P224" s="278">
        <f t="shared" si="54"/>
        <v>1050</v>
      </c>
      <c r="Q224" s="267">
        <f>IF('data''12'!G220&lt;Z224, 'data''12'!G220, 'data''12'!G220-Z224)</f>
        <v>6880</v>
      </c>
      <c r="R224" s="279"/>
      <c r="S224" s="279"/>
      <c r="T224" s="77" t="str">
        <f>+'data''12'!H220</f>
        <v>N</v>
      </c>
      <c r="U224" s="187" t="str">
        <f>+'data''12'!I220</f>
        <v>N</v>
      </c>
      <c r="V224" s="77"/>
      <c r="W224" s="78" t="str">
        <f t="shared" si="56"/>
        <v/>
      </c>
      <c r="X224" s="79" t="str">
        <f t="shared" si="57"/>
        <v/>
      </c>
      <c r="Y224" s="77">
        <f t="shared" si="58"/>
        <v>0</v>
      </c>
      <c r="Z224" s="5">
        <v>311</v>
      </c>
      <c r="AA224" s="5">
        <v>0</v>
      </c>
      <c r="AC224" s="35" t="str">
        <f t="shared" si="59"/>
        <v/>
      </c>
      <c r="AD224" s="279">
        <f t="shared" si="55"/>
        <v>0</v>
      </c>
    </row>
    <row r="225" spans="2:30">
      <c r="B225" s="266">
        <v>41126</v>
      </c>
      <c r="C225" s="267">
        <f>'data''12'!B221</f>
        <v>2729.0722099999998</v>
      </c>
      <c r="D225" s="268">
        <f t="shared" si="45"/>
        <v>1000</v>
      </c>
      <c r="E225" s="269">
        <f t="shared" si="46"/>
        <v>0</v>
      </c>
      <c r="F225" s="270">
        <f t="shared" si="47"/>
        <v>0</v>
      </c>
      <c r="G225" s="271">
        <f t="shared" si="48"/>
        <v>0</v>
      </c>
      <c r="H225" s="268">
        <f t="shared" si="49"/>
        <v>1000</v>
      </c>
      <c r="I225" s="272">
        <f t="shared" si="50"/>
        <v>0</v>
      </c>
      <c r="J225" s="273">
        <f t="shared" si="51"/>
        <v>5880</v>
      </c>
      <c r="K225" s="274">
        <f t="shared" si="52"/>
        <v>1607</v>
      </c>
      <c r="L225" s="267">
        <f>'data''12'!C221</f>
        <v>8487</v>
      </c>
      <c r="M225" s="275">
        <f t="shared" si="53"/>
        <v>6880</v>
      </c>
      <c r="N225" s="276">
        <f>+'data''12'!D221</f>
        <v>1000</v>
      </c>
      <c r="O225" s="277">
        <f>+'data''12'!E221</f>
        <v>50</v>
      </c>
      <c r="P225" s="278">
        <f t="shared" si="54"/>
        <v>1050</v>
      </c>
      <c r="Q225" s="267">
        <f>IF('data''12'!G221&lt;Z225, 'data''12'!G221, 'data''12'!G221-Z225)</f>
        <v>6880</v>
      </c>
      <c r="R225" s="279"/>
      <c r="S225" s="279"/>
      <c r="T225" s="77" t="str">
        <f>+'data''12'!H221</f>
        <v>N</v>
      </c>
      <c r="U225" s="187" t="str">
        <f>+'data''12'!I221</f>
        <v>N</v>
      </c>
      <c r="V225" s="77"/>
      <c r="W225" s="78" t="str">
        <f t="shared" si="56"/>
        <v/>
      </c>
      <c r="X225" s="79" t="str">
        <f t="shared" si="57"/>
        <v/>
      </c>
      <c r="Y225" s="77">
        <f t="shared" si="58"/>
        <v>0</v>
      </c>
      <c r="Z225" s="5">
        <v>311</v>
      </c>
      <c r="AA225" s="5">
        <v>0</v>
      </c>
      <c r="AC225" s="35" t="str">
        <f t="shared" si="59"/>
        <v/>
      </c>
      <c r="AD225" s="279">
        <f t="shared" si="55"/>
        <v>0</v>
      </c>
    </row>
    <row r="226" spans="2:30">
      <c r="B226" s="266">
        <v>41127</v>
      </c>
      <c r="C226" s="267">
        <f>'data''12'!B222</f>
        <v>2732.6014</v>
      </c>
      <c r="D226" s="268">
        <f t="shared" si="45"/>
        <v>1000</v>
      </c>
      <c r="E226" s="269">
        <f t="shared" si="46"/>
        <v>0</v>
      </c>
      <c r="F226" s="270">
        <f t="shared" si="47"/>
        <v>0</v>
      </c>
      <c r="G226" s="271">
        <f t="shared" si="48"/>
        <v>0</v>
      </c>
      <c r="H226" s="268">
        <f t="shared" si="49"/>
        <v>1000</v>
      </c>
      <c r="I226" s="272">
        <f t="shared" si="50"/>
        <v>0</v>
      </c>
      <c r="J226" s="273">
        <f t="shared" si="51"/>
        <v>5811</v>
      </c>
      <c r="K226" s="274">
        <f t="shared" si="52"/>
        <v>1309</v>
      </c>
      <c r="L226" s="267">
        <f>'data''12'!C222</f>
        <v>8120</v>
      </c>
      <c r="M226" s="275">
        <f t="shared" si="53"/>
        <v>6811</v>
      </c>
      <c r="N226" s="276">
        <f>+'data''12'!D222</f>
        <v>1000</v>
      </c>
      <c r="O226" s="277">
        <f>+'data''12'!E222</f>
        <v>50</v>
      </c>
      <c r="P226" s="278">
        <f t="shared" si="54"/>
        <v>1050</v>
      </c>
      <c r="Q226" s="267">
        <f>IF('data''12'!G222&lt;Z226, 'data''12'!G222, 'data''12'!G222-Z226)</f>
        <v>6811</v>
      </c>
      <c r="R226" s="279"/>
      <c r="S226" s="279"/>
      <c r="T226" s="77" t="str">
        <f>+'data''12'!H222</f>
        <v>N</v>
      </c>
      <c r="U226" s="187" t="str">
        <f>+'data''12'!I222</f>
        <v>N</v>
      </c>
      <c r="V226" s="77"/>
      <c r="W226" s="78" t="str">
        <f t="shared" si="56"/>
        <v/>
      </c>
      <c r="X226" s="79" t="str">
        <f t="shared" si="57"/>
        <v/>
      </c>
      <c r="Y226" s="77">
        <f t="shared" si="58"/>
        <v>0</v>
      </c>
      <c r="Z226" s="5">
        <v>311</v>
      </c>
      <c r="AA226" s="5">
        <v>0</v>
      </c>
      <c r="AC226" s="35" t="str">
        <f t="shared" si="59"/>
        <v/>
      </c>
      <c r="AD226" s="279">
        <f t="shared" si="55"/>
        <v>0</v>
      </c>
    </row>
    <row r="227" spans="2:30">
      <c r="B227" s="266">
        <v>41128</v>
      </c>
      <c r="C227" s="267">
        <f>'data''12'!B223</f>
        <v>2733.1055700000002</v>
      </c>
      <c r="D227" s="268">
        <f t="shared" si="45"/>
        <v>1000</v>
      </c>
      <c r="E227" s="269">
        <f t="shared" si="46"/>
        <v>0</v>
      </c>
      <c r="F227" s="270">
        <f t="shared" si="47"/>
        <v>0</v>
      </c>
      <c r="G227" s="271">
        <f t="shared" si="48"/>
        <v>0</v>
      </c>
      <c r="H227" s="268">
        <f t="shared" si="49"/>
        <v>1000</v>
      </c>
      <c r="I227" s="272">
        <f t="shared" si="50"/>
        <v>0</v>
      </c>
      <c r="J227" s="273">
        <f t="shared" si="51"/>
        <v>5998</v>
      </c>
      <c r="K227" s="274">
        <f t="shared" si="52"/>
        <v>181.52538700000059</v>
      </c>
      <c r="L227" s="267">
        <f>'data''12'!C223</f>
        <v>7179.5253870000006</v>
      </c>
      <c r="M227" s="275">
        <f t="shared" si="53"/>
        <v>6998</v>
      </c>
      <c r="N227" s="276">
        <f>+'data''12'!D223</f>
        <v>1000</v>
      </c>
      <c r="O227" s="277">
        <f>+'data''12'!E223</f>
        <v>50</v>
      </c>
      <c r="P227" s="278">
        <f t="shared" si="54"/>
        <v>1050</v>
      </c>
      <c r="Q227" s="267">
        <f>IF('data''12'!G223&lt;Z227, 'data''12'!G223, 'data''12'!G223-Z227)</f>
        <v>6998</v>
      </c>
      <c r="R227" s="279"/>
      <c r="S227" s="279"/>
      <c r="T227" s="77" t="str">
        <f>+'data''12'!H223</f>
        <v>N</v>
      </c>
      <c r="U227" s="187" t="str">
        <f>+'data''12'!I223</f>
        <v>N</v>
      </c>
      <c r="V227" s="77"/>
      <c r="W227" s="78" t="str">
        <f t="shared" si="56"/>
        <v/>
      </c>
      <c r="X227" s="79" t="str">
        <f t="shared" si="57"/>
        <v/>
      </c>
      <c r="Y227" s="77">
        <f t="shared" si="58"/>
        <v>0</v>
      </c>
      <c r="Z227" s="5">
        <v>311</v>
      </c>
      <c r="AA227" s="5">
        <v>0</v>
      </c>
      <c r="AC227" s="35" t="str">
        <f t="shared" si="59"/>
        <v/>
      </c>
      <c r="AD227" s="279">
        <f t="shared" si="55"/>
        <v>0</v>
      </c>
    </row>
    <row r="228" spans="2:30">
      <c r="B228" s="266">
        <v>41129</v>
      </c>
      <c r="C228" s="267">
        <f>'data''12'!B224</f>
        <v>2702.3512000000001</v>
      </c>
      <c r="D228" s="268">
        <f t="shared" si="45"/>
        <v>1000</v>
      </c>
      <c r="E228" s="269">
        <f t="shared" si="46"/>
        <v>0</v>
      </c>
      <c r="F228" s="270">
        <f t="shared" si="47"/>
        <v>0</v>
      </c>
      <c r="G228" s="271">
        <f t="shared" si="48"/>
        <v>0</v>
      </c>
      <c r="H228" s="268">
        <f t="shared" si="49"/>
        <v>1000</v>
      </c>
      <c r="I228" s="272">
        <f t="shared" si="50"/>
        <v>0</v>
      </c>
      <c r="J228" s="273">
        <f t="shared" si="51"/>
        <v>5189</v>
      </c>
      <c r="K228" s="274">
        <f t="shared" si="52"/>
        <v>94.864789000000201</v>
      </c>
      <c r="L228" s="267">
        <f>'data''12'!C224</f>
        <v>6283.8647890000002</v>
      </c>
      <c r="M228" s="275">
        <f t="shared" si="53"/>
        <v>6189</v>
      </c>
      <c r="N228" s="276">
        <f>+'data''12'!D224</f>
        <v>1000</v>
      </c>
      <c r="O228" s="277">
        <f>+'data''12'!E224</f>
        <v>50</v>
      </c>
      <c r="P228" s="278">
        <f t="shared" si="54"/>
        <v>1050</v>
      </c>
      <c r="Q228" s="267">
        <f>IF('data''12'!G224&lt;Z228, 'data''12'!G224, 'data''12'!G224-Z228)</f>
        <v>6189</v>
      </c>
      <c r="R228" s="279"/>
      <c r="S228" s="279"/>
      <c r="T228" s="77" t="str">
        <f>+'data''12'!H224</f>
        <v>N</v>
      </c>
      <c r="U228" s="187" t="str">
        <f>+'data''12'!I224</f>
        <v>N</v>
      </c>
      <c r="V228" s="77"/>
      <c r="W228" s="78" t="str">
        <f t="shared" si="56"/>
        <v/>
      </c>
      <c r="X228" s="79" t="str">
        <f t="shared" si="57"/>
        <v/>
      </c>
      <c r="Y228" s="77">
        <f t="shared" si="58"/>
        <v>0</v>
      </c>
      <c r="Z228" s="5">
        <v>311</v>
      </c>
      <c r="AA228" s="5">
        <v>0</v>
      </c>
      <c r="AC228" s="35" t="str">
        <f t="shared" si="59"/>
        <v/>
      </c>
      <c r="AD228" s="279">
        <f t="shared" si="55"/>
        <v>0</v>
      </c>
    </row>
    <row r="229" spans="2:30">
      <c r="B229" s="266">
        <v>41130</v>
      </c>
      <c r="C229" s="267">
        <f>'data''12'!B225</f>
        <v>2672.6051699999998</v>
      </c>
      <c r="D229" s="268">
        <f t="shared" si="45"/>
        <v>1000</v>
      </c>
      <c r="E229" s="269">
        <f t="shared" si="46"/>
        <v>0</v>
      </c>
      <c r="F229" s="270">
        <f t="shared" si="47"/>
        <v>0</v>
      </c>
      <c r="G229" s="271">
        <f t="shared" si="48"/>
        <v>0</v>
      </c>
      <c r="H229" s="268">
        <f t="shared" si="49"/>
        <v>1000</v>
      </c>
      <c r="I229" s="272">
        <f t="shared" si="50"/>
        <v>0</v>
      </c>
      <c r="J229" s="273">
        <f t="shared" si="51"/>
        <v>5040.4385060000004</v>
      </c>
      <c r="K229" s="274">
        <f t="shared" si="52"/>
        <v>0</v>
      </c>
      <c r="L229" s="267">
        <f>'data''12'!C225</f>
        <v>6040.4385060000004</v>
      </c>
      <c r="M229" s="275">
        <f t="shared" si="53"/>
        <v>6269</v>
      </c>
      <c r="N229" s="276">
        <f>+'data''12'!D225</f>
        <v>1000</v>
      </c>
      <c r="O229" s="277">
        <f>+'data''12'!E225</f>
        <v>50</v>
      </c>
      <c r="P229" s="278">
        <f t="shared" si="54"/>
        <v>1050</v>
      </c>
      <c r="Q229" s="267">
        <f>IF('data''12'!G225&lt;Z229, 'data''12'!G225, 'data''12'!G225-Z229)</f>
        <v>6269</v>
      </c>
      <c r="R229" s="279"/>
      <c r="S229" s="279"/>
      <c r="T229" s="77" t="str">
        <f>+'data''12'!H225</f>
        <v>N</v>
      </c>
      <c r="U229" s="187" t="str">
        <f>+'data''12'!I225</f>
        <v>N</v>
      </c>
      <c r="V229" s="77"/>
      <c r="W229" s="78" t="str">
        <f t="shared" si="56"/>
        <v/>
      </c>
      <c r="X229" s="79" t="str">
        <f t="shared" si="57"/>
        <v/>
      </c>
      <c r="Y229" s="77">
        <f t="shared" si="58"/>
        <v>228.56149399999958</v>
      </c>
      <c r="Z229" s="5">
        <v>311</v>
      </c>
      <c r="AA229" s="5">
        <v>0</v>
      </c>
      <c r="AC229" s="35" t="str">
        <f t="shared" si="59"/>
        <v/>
      </c>
      <c r="AD229" s="279">
        <f>M229-Q229</f>
        <v>0</v>
      </c>
    </row>
    <row r="230" spans="2:30">
      <c r="B230" s="266">
        <v>41131</v>
      </c>
      <c r="C230" s="267">
        <f>'data''12'!B226</f>
        <v>2664.0342799999999</v>
      </c>
      <c r="D230" s="268">
        <f t="shared" si="45"/>
        <v>1000</v>
      </c>
      <c r="E230" s="269">
        <f t="shared" si="46"/>
        <v>0</v>
      </c>
      <c r="F230" s="270">
        <f t="shared" si="47"/>
        <v>0</v>
      </c>
      <c r="G230" s="271">
        <f t="shared" si="48"/>
        <v>0</v>
      </c>
      <c r="H230" s="268">
        <f t="shared" si="49"/>
        <v>1000</v>
      </c>
      <c r="I230" s="272">
        <f t="shared" si="50"/>
        <v>0</v>
      </c>
      <c r="J230" s="273">
        <f t="shared" si="51"/>
        <v>4834.6174520000004</v>
      </c>
      <c r="K230" s="274">
        <f t="shared" si="52"/>
        <v>0</v>
      </c>
      <c r="L230" s="267">
        <f>'data''12'!C226</f>
        <v>5834.6174520000004</v>
      </c>
      <c r="M230" s="275">
        <f t="shared" si="53"/>
        <v>6142</v>
      </c>
      <c r="N230" s="276">
        <f>+'data''12'!D226</f>
        <v>1000</v>
      </c>
      <c r="O230" s="277">
        <f>+'data''12'!E226</f>
        <v>50</v>
      </c>
      <c r="P230" s="278">
        <f t="shared" si="54"/>
        <v>1050</v>
      </c>
      <c r="Q230" s="267">
        <f>IF('data''12'!G226&lt;Z230, 'data''12'!G226, 'data''12'!G226-Z230)</f>
        <v>6142</v>
      </c>
      <c r="R230" s="279"/>
      <c r="S230" s="279"/>
      <c r="T230" s="77" t="str">
        <f>+'data''12'!H226</f>
        <v>N</v>
      </c>
      <c r="U230" s="187" t="str">
        <f>+'data''12'!I226</f>
        <v>N</v>
      </c>
      <c r="V230" s="77"/>
      <c r="W230" s="78" t="str">
        <f t="shared" si="56"/>
        <v/>
      </c>
      <c r="X230" s="79" t="str">
        <f t="shared" si="57"/>
        <v/>
      </c>
      <c r="Y230" s="77">
        <f t="shared" si="58"/>
        <v>307.38254799999959</v>
      </c>
      <c r="Z230" s="5">
        <v>311</v>
      </c>
      <c r="AA230" s="5">
        <v>0</v>
      </c>
      <c r="AC230" s="35" t="str">
        <f t="shared" si="59"/>
        <v/>
      </c>
      <c r="AD230" s="279">
        <f t="shared" ref="AD230:AD293" si="60">M230-Q230</f>
        <v>0</v>
      </c>
    </row>
    <row r="231" spans="2:30">
      <c r="B231" s="266">
        <v>41132</v>
      </c>
      <c r="C231" s="267">
        <f>'data''12'!B227</f>
        <v>2656.9758999999999</v>
      </c>
      <c r="D231" s="268">
        <f t="shared" si="45"/>
        <v>1000</v>
      </c>
      <c r="E231" s="269">
        <f t="shared" si="46"/>
        <v>0</v>
      </c>
      <c r="F231" s="270">
        <f t="shared" si="47"/>
        <v>0</v>
      </c>
      <c r="G231" s="271">
        <f t="shared" si="48"/>
        <v>0</v>
      </c>
      <c r="H231" s="268">
        <f t="shared" si="49"/>
        <v>1000</v>
      </c>
      <c r="I231" s="272">
        <f t="shared" si="50"/>
        <v>0</v>
      </c>
      <c r="J231" s="273">
        <f t="shared" si="51"/>
        <v>4510.9302890000008</v>
      </c>
      <c r="K231" s="274">
        <f t="shared" si="52"/>
        <v>0</v>
      </c>
      <c r="L231" s="267">
        <f>'data''12'!C227</f>
        <v>5510.9302890000008</v>
      </c>
      <c r="M231" s="275">
        <f t="shared" si="53"/>
        <v>5945</v>
      </c>
      <c r="N231" s="276">
        <f>+'data''12'!D227</f>
        <v>1000</v>
      </c>
      <c r="O231" s="277">
        <f>+'data''12'!E227</f>
        <v>50</v>
      </c>
      <c r="P231" s="278">
        <f t="shared" si="54"/>
        <v>1050</v>
      </c>
      <c r="Q231" s="267">
        <f>IF('data''12'!G227&lt;Z231, 'data''12'!G227, 'data''12'!G227-Z231)</f>
        <v>5945</v>
      </c>
      <c r="R231" s="279"/>
      <c r="S231" s="279"/>
      <c r="T231" s="77" t="str">
        <f>+'data''12'!H227</f>
        <v>N</v>
      </c>
      <c r="U231" s="187" t="str">
        <f>+'data''12'!I227</f>
        <v>N</v>
      </c>
      <c r="V231" s="77"/>
      <c r="W231" s="78" t="str">
        <f t="shared" si="56"/>
        <v/>
      </c>
      <c r="X231" s="79" t="str">
        <f t="shared" si="57"/>
        <v/>
      </c>
      <c r="Y231" s="77">
        <f t="shared" si="58"/>
        <v>434.06971099999919</v>
      </c>
      <c r="Z231" s="5">
        <v>311</v>
      </c>
      <c r="AA231" s="5">
        <v>0</v>
      </c>
      <c r="AC231" s="35" t="str">
        <f t="shared" si="59"/>
        <v/>
      </c>
      <c r="AD231" s="279">
        <f t="shared" si="60"/>
        <v>0</v>
      </c>
    </row>
    <row r="232" spans="2:30">
      <c r="B232" s="266">
        <v>41133</v>
      </c>
      <c r="C232" s="267">
        <f>'data''12'!B228</f>
        <v>2588.4087800000002</v>
      </c>
      <c r="D232" s="268">
        <f t="shared" si="45"/>
        <v>1000</v>
      </c>
      <c r="E232" s="269">
        <f t="shared" si="46"/>
        <v>0</v>
      </c>
      <c r="F232" s="270">
        <f t="shared" si="47"/>
        <v>0</v>
      </c>
      <c r="G232" s="271">
        <f t="shared" si="48"/>
        <v>0</v>
      </c>
      <c r="H232" s="268">
        <f t="shared" si="49"/>
        <v>1000</v>
      </c>
      <c r="I232" s="272">
        <f t="shared" si="50"/>
        <v>0</v>
      </c>
      <c r="J232" s="273">
        <f t="shared" si="51"/>
        <v>4517.2292149999994</v>
      </c>
      <c r="K232" s="274">
        <f t="shared" si="52"/>
        <v>0</v>
      </c>
      <c r="L232" s="267">
        <f>'data''12'!C228</f>
        <v>5517.2292149999994</v>
      </c>
      <c r="M232" s="275">
        <f t="shared" si="53"/>
        <v>6121</v>
      </c>
      <c r="N232" s="276">
        <f>+'data''12'!D228</f>
        <v>1000</v>
      </c>
      <c r="O232" s="277">
        <f>+'data''12'!E228</f>
        <v>50</v>
      </c>
      <c r="P232" s="278">
        <f t="shared" si="54"/>
        <v>1050</v>
      </c>
      <c r="Q232" s="267">
        <f>IF('data''12'!G228&lt;Z232, 'data''12'!G228, 'data''12'!G228-Z232)</f>
        <v>6121</v>
      </c>
      <c r="R232" s="279"/>
      <c r="S232" s="279"/>
      <c r="T232" s="77" t="str">
        <f>+'data''12'!H228</f>
        <v>N</v>
      </c>
      <c r="U232" s="187" t="str">
        <f>+'data''12'!I228</f>
        <v>N</v>
      </c>
      <c r="V232" s="77"/>
      <c r="W232" s="78" t="str">
        <f t="shared" si="56"/>
        <v/>
      </c>
      <c r="X232" s="79" t="str">
        <f t="shared" si="57"/>
        <v/>
      </c>
      <c r="Y232" s="77">
        <f t="shared" si="58"/>
        <v>603.77078500000061</v>
      </c>
      <c r="Z232" s="5">
        <v>311</v>
      </c>
      <c r="AA232" s="5">
        <v>0</v>
      </c>
      <c r="AC232" s="35" t="str">
        <f t="shared" si="59"/>
        <v/>
      </c>
      <c r="AD232" s="279">
        <f t="shared" si="60"/>
        <v>0</v>
      </c>
    </row>
    <row r="233" spans="2:30">
      <c r="B233" s="266">
        <v>41134</v>
      </c>
      <c r="C233" s="267">
        <f>'data''12'!B229</f>
        <v>2629.2465499999998</v>
      </c>
      <c r="D233" s="268">
        <f t="shared" si="45"/>
        <v>1000</v>
      </c>
      <c r="E233" s="269">
        <f t="shared" si="46"/>
        <v>0</v>
      </c>
      <c r="F233" s="270">
        <f t="shared" si="47"/>
        <v>0</v>
      </c>
      <c r="G233" s="271">
        <f t="shared" si="48"/>
        <v>0</v>
      </c>
      <c r="H233" s="268">
        <f t="shared" si="49"/>
        <v>1000</v>
      </c>
      <c r="I233" s="272">
        <f t="shared" si="50"/>
        <v>0</v>
      </c>
      <c r="J233" s="273">
        <f t="shared" si="51"/>
        <v>4530.9999259999995</v>
      </c>
      <c r="K233" s="274">
        <f t="shared" si="52"/>
        <v>0</v>
      </c>
      <c r="L233" s="267">
        <f>'data''12'!C229</f>
        <v>5530.9999259999995</v>
      </c>
      <c r="M233" s="275">
        <f t="shared" si="53"/>
        <v>6023</v>
      </c>
      <c r="N233" s="276">
        <f>+'data''12'!D229</f>
        <v>1000</v>
      </c>
      <c r="O233" s="277">
        <f>+'data''12'!E229</f>
        <v>50</v>
      </c>
      <c r="P233" s="278">
        <f t="shared" si="54"/>
        <v>1050</v>
      </c>
      <c r="Q233" s="267">
        <f>IF('data''12'!G229&lt;Z233, 'data''12'!G229, 'data''12'!G229-Z233)</f>
        <v>6023</v>
      </c>
      <c r="R233" s="279"/>
      <c r="S233" s="279"/>
      <c r="T233" s="77" t="str">
        <f>+'data''12'!H229</f>
        <v>N</v>
      </c>
      <c r="U233" s="187" t="str">
        <f>+'data''12'!I229</f>
        <v>N</v>
      </c>
      <c r="V233" s="77"/>
      <c r="W233" s="78" t="str">
        <f t="shared" si="56"/>
        <v/>
      </c>
      <c r="X233" s="79" t="str">
        <f t="shared" si="57"/>
        <v/>
      </c>
      <c r="Y233" s="77">
        <f t="shared" si="58"/>
        <v>492.0000740000005</v>
      </c>
      <c r="Z233" s="5">
        <v>311</v>
      </c>
      <c r="AA233" s="5">
        <v>0</v>
      </c>
      <c r="AC233" s="35" t="str">
        <f t="shared" si="59"/>
        <v/>
      </c>
      <c r="AD233" s="279">
        <f t="shared" si="60"/>
        <v>0</v>
      </c>
    </row>
    <row r="234" spans="2:30">
      <c r="B234" s="266">
        <v>41135</v>
      </c>
      <c r="C234" s="267">
        <f>'data''12'!B230</f>
        <v>2615.12979</v>
      </c>
      <c r="D234" s="268">
        <f t="shared" si="45"/>
        <v>1000</v>
      </c>
      <c r="E234" s="269">
        <f t="shared" si="46"/>
        <v>0</v>
      </c>
      <c r="F234" s="270">
        <f t="shared" si="47"/>
        <v>0</v>
      </c>
      <c r="G234" s="271">
        <f t="shared" si="48"/>
        <v>0</v>
      </c>
      <c r="H234" s="268">
        <f t="shared" si="49"/>
        <v>1000</v>
      </c>
      <c r="I234" s="272">
        <f t="shared" si="50"/>
        <v>0</v>
      </c>
      <c r="J234" s="273">
        <f t="shared" si="51"/>
        <v>4536.7407438313439</v>
      </c>
      <c r="K234" s="274">
        <f t="shared" si="52"/>
        <v>0</v>
      </c>
      <c r="L234" s="267">
        <f>'data''12'!C230</f>
        <v>5536.7407438313439</v>
      </c>
      <c r="M234" s="275">
        <f t="shared" si="53"/>
        <v>6761</v>
      </c>
      <c r="N234" s="276">
        <f>+'data''12'!D230</f>
        <v>1000</v>
      </c>
      <c r="O234" s="277">
        <f>+'data''12'!E230</f>
        <v>50</v>
      </c>
      <c r="P234" s="278">
        <f t="shared" si="54"/>
        <v>1050</v>
      </c>
      <c r="Q234" s="267">
        <f>IF('data''12'!G230&lt;Z234, 'data''12'!G230, 'data''12'!G230-Z234)</f>
        <v>6761</v>
      </c>
      <c r="R234" s="279"/>
      <c r="S234" s="279"/>
      <c r="T234" s="77" t="str">
        <f>+'data''12'!H230</f>
        <v>N</v>
      </c>
      <c r="U234" s="187" t="str">
        <f>+'data''12'!I230</f>
        <v>N</v>
      </c>
      <c r="V234" s="77"/>
      <c r="W234" s="78" t="str">
        <f t="shared" si="56"/>
        <v/>
      </c>
      <c r="X234" s="79" t="str">
        <f t="shared" si="57"/>
        <v/>
      </c>
      <c r="Y234" s="77">
        <f t="shared" si="58"/>
        <v>1224.2592561686561</v>
      </c>
      <c r="Z234" s="5">
        <v>311</v>
      </c>
      <c r="AA234" s="5">
        <v>0</v>
      </c>
      <c r="AC234" s="35" t="str">
        <f t="shared" si="59"/>
        <v/>
      </c>
      <c r="AD234" s="279">
        <f t="shared" si="60"/>
        <v>0</v>
      </c>
    </row>
    <row r="235" spans="2:30">
      <c r="B235" s="266">
        <v>41136</v>
      </c>
      <c r="C235" s="267">
        <f>'data''12'!B231</f>
        <v>2600.5088599999999</v>
      </c>
      <c r="D235" s="268">
        <f t="shared" si="45"/>
        <v>1000</v>
      </c>
      <c r="E235" s="269">
        <f t="shared" si="46"/>
        <v>0</v>
      </c>
      <c r="F235" s="270">
        <f t="shared" si="47"/>
        <v>0</v>
      </c>
      <c r="G235" s="271">
        <f t="shared" si="48"/>
        <v>0</v>
      </c>
      <c r="H235" s="268">
        <f t="shared" si="49"/>
        <v>1000</v>
      </c>
      <c r="I235" s="272">
        <f t="shared" si="50"/>
        <v>0</v>
      </c>
      <c r="J235" s="273">
        <f t="shared" si="51"/>
        <v>4524.5998890855299</v>
      </c>
      <c r="K235" s="274">
        <f t="shared" si="52"/>
        <v>0</v>
      </c>
      <c r="L235" s="267">
        <f>'data''12'!C231</f>
        <v>5524.5998890855299</v>
      </c>
      <c r="M235" s="275">
        <f t="shared" si="53"/>
        <v>6369</v>
      </c>
      <c r="N235" s="276">
        <f>+'data''12'!D231</f>
        <v>1000</v>
      </c>
      <c r="O235" s="277">
        <f>+'data''12'!E231</f>
        <v>50</v>
      </c>
      <c r="P235" s="278">
        <f t="shared" si="54"/>
        <v>1050</v>
      </c>
      <c r="Q235" s="267">
        <f>IF('data''12'!G231&lt;Z235, 'data''12'!G231, 'data''12'!G231-Z235)</f>
        <v>6369</v>
      </c>
      <c r="R235" s="279"/>
      <c r="S235" s="279"/>
      <c r="T235" s="77" t="str">
        <f>+'data''12'!H231</f>
        <v>N</v>
      </c>
      <c r="U235" s="187" t="str">
        <f>+'data''12'!I231</f>
        <v>N</v>
      </c>
      <c r="V235" s="77"/>
      <c r="W235" s="78" t="str">
        <f t="shared" si="56"/>
        <v/>
      </c>
      <c r="X235" s="79" t="str">
        <f t="shared" si="57"/>
        <v/>
      </c>
      <c r="Y235" s="77">
        <f t="shared" si="58"/>
        <v>844.40011091447013</v>
      </c>
      <c r="Z235" s="5">
        <v>311</v>
      </c>
      <c r="AA235" s="5">
        <v>0</v>
      </c>
      <c r="AC235" s="35" t="str">
        <f t="shared" si="59"/>
        <v/>
      </c>
      <c r="AD235" s="279">
        <f t="shared" si="60"/>
        <v>0</v>
      </c>
    </row>
    <row r="236" spans="2:30">
      <c r="B236" s="266">
        <v>41137</v>
      </c>
      <c r="C236" s="267">
        <f>'data''12'!B232</f>
        <v>2590.4254599999999</v>
      </c>
      <c r="D236" s="268">
        <f t="shared" si="45"/>
        <v>1000</v>
      </c>
      <c r="E236" s="269">
        <f t="shared" si="46"/>
        <v>0</v>
      </c>
      <c r="F236" s="270">
        <f t="shared" si="47"/>
        <v>0</v>
      </c>
      <c r="G236" s="271">
        <f t="shared" si="48"/>
        <v>0</v>
      </c>
      <c r="H236" s="268">
        <f t="shared" si="49"/>
        <v>1000</v>
      </c>
      <c r="I236" s="272">
        <f t="shared" si="50"/>
        <v>0</v>
      </c>
      <c r="J236" s="273">
        <f t="shared" si="51"/>
        <v>4539.9557649936532</v>
      </c>
      <c r="K236" s="274">
        <f t="shared" si="52"/>
        <v>0</v>
      </c>
      <c r="L236" s="267">
        <f>'data''12'!C232</f>
        <v>5539.9557649936532</v>
      </c>
      <c r="M236" s="275">
        <f t="shared" si="53"/>
        <v>6163</v>
      </c>
      <c r="N236" s="276">
        <f>+'data''12'!D232</f>
        <v>1000</v>
      </c>
      <c r="O236" s="277">
        <f>+'data''12'!E232</f>
        <v>50</v>
      </c>
      <c r="P236" s="278">
        <f t="shared" si="54"/>
        <v>1050</v>
      </c>
      <c r="Q236" s="267">
        <f>IF('data''12'!G232&lt;Z236, 'data''12'!G232, 'data''12'!G232-Z236)</f>
        <v>6163</v>
      </c>
      <c r="R236" s="279"/>
      <c r="S236" s="279"/>
      <c r="T236" s="77" t="str">
        <f>+'data''12'!H232</f>
        <v>N</v>
      </c>
      <c r="U236" s="187" t="str">
        <f>+'data''12'!I232</f>
        <v>N</v>
      </c>
      <c r="V236" s="77"/>
      <c r="W236" s="78" t="str">
        <f t="shared" si="56"/>
        <v/>
      </c>
      <c r="X236" s="79" t="str">
        <f t="shared" si="57"/>
        <v/>
      </c>
      <c r="Y236" s="77">
        <f t="shared" si="58"/>
        <v>623.04423500634675</v>
      </c>
      <c r="Z236" s="5">
        <v>311</v>
      </c>
      <c r="AA236" s="5">
        <v>0</v>
      </c>
      <c r="AC236" s="35" t="str">
        <f t="shared" si="59"/>
        <v/>
      </c>
      <c r="AD236" s="279">
        <f t="shared" si="60"/>
        <v>0</v>
      </c>
    </row>
    <row r="237" spans="2:30">
      <c r="B237" s="266">
        <v>41138</v>
      </c>
      <c r="C237" s="267">
        <f>'data''12'!B233</f>
        <v>2579.8378900000002</v>
      </c>
      <c r="D237" s="268">
        <f t="shared" si="45"/>
        <v>1000</v>
      </c>
      <c r="E237" s="269">
        <f t="shared" si="46"/>
        <v>0</v>
      </c>
      <c r="F237" s="270">
        <f t="shared" si="47"/>
        <v>0</v>
      </c>
      <c r="G237" s="271">
        <f t="shared" si="48"/>
        <v>0</v>
      </c>
      <c r="H237" s="268">
        <f t="shared" si="49"/>
        <v>1000</v>
      </c>
      <c r="I237" s="272">
        <f t="shared" si="50"/>
        <v>0</v>
      </c>
      <c r="J237" s="273">
        <f t="shared" si="51"/>
        <v>4522.018281276587</v>
      </c>
      <c r="K237" s="274">
        <f t="shared" si="52"/>
        <v>0</v>
      </c>
      <c r="L237" s="267">
        <f>'data''12'!C233</f>
        <v>5522.018281276587</v>
      </c>
      <c r="M237" s="275">
        <f t="shared" si="53"/>
        <v>5890</v>
      </c>
      <c r="N237" s="276">
        <f>+'data''12'!D233</f>
        <v>1000</v>
      </c>
      <c r="O237" s="277">
        <f>+'data''12'!E233</f>
        <v>50</v>
      </c>
      <c r="P237" s="278">
        <f t="shared" si="54"/>
        <v>1050</v>
      </c>
      <c r="Q237" s="267">
        <f>IF('data''12'!G233&lt;Z237, 'data''12'!G233, 'data''12'!G233-Z237)</f>
        <v>5890</v>
      </c>
      <c r="R237" s="279"/>
      <c r="S237" s="279"/>
      <c r="T237" s="77" t="str">
        <f>+'data''12'!H233</f>
        <v>N</v>
      </c>
      <c r="U237" s="187" t="str">
        <f>+'data''12'!I233</f>
        <v>N</v>
      </c>
      <c r="V237" s="77"/>
      <c r="W237" s="78" t="str">
        <f t="shared" si="56"/>
        <v/>
      </c>
      <c r="X237" s="79" t="str">
        <f t="shared" si="57"/>
        <v/>
      </c>
      <c r="Y237" s="77">
        <f t="shared" si="58"/>
        <v>367.981718723413</v>
      </c>
      <c r="Z237" s="5">
        <v>311</v>
      </c>
      <c r="AA237" s="5">
        <v>0</v>
      </c>
      <c r="AC237" s="35" t="str">
        <f t="shared" si="59"/>
        <v/>
      </c>
      <c r="AD237" s="279">
        <f t="shared" si="60"/>
        <v>0</v>
      </c>
    </row>
    <row r="238" spans="2:30">
      <c r="B238" s="266">
        <v>41139</v>
      </c>
      <c r="C238" s="267">
        <f>'data''12'!B234</f>
        <v>2574.2920199999999</v>
      </c>
      <c r="D238" s="268">
        <f t="shared" si="45"/>
        <v>1000</v>
      </c>
      <c r="E238" s="269">
        <f t="shared" si="46"/>
        <v>0</v>
      </c>
      <c r="F238" s="270">
        <f t="shared" si="47"/>
        <v>0</v>
      </c>
      <c r="G238" s="271">
        <f t="shared" si="48"/>
        <v>0</v>
      </c>
      <c r="H238" s="268">
        <f t="shared" si="49"/>
        <v>1000</v>
      </c>
      <c r="I238" s="272">
        <f t="shared" si="50"/>
        <v>0</v>
      </c>
      <c r="J238" s="273">
        <f t="shared" si="51"/>
        <v>4539.4944017284652</v>
      </c>
      <c r="K238" s="274">
        <f t="shared" si="52"/>
        <v>0</v>
      </c>
      <c r="L238" s="267">
        <f>'data''12'!C234</f>
        <v>5539.4944017284652</v>
      </c>
      <c r="M238" s="275">
        <f t="shared" si="53"/>
        <v>5659</v>
      </c>
      <c r="N238" s="276">
        <f>+'data''12'!D234</f>
        <v>1000</v>
      </c>
      <c r="O238" s="277">
        <f>+'data''12'!E234</f>
        <v>50</v>
      </c>
      <c r="P238" s="278">
        <f t="shared" si="54"/>
        <v>1050</v>
      </c>
      <c r="Q238" s="267">
        <f>IF('data''12'!G234&lt;Z238, 'data''12'!G234, 'data''12'!G234-Z238)</f>
        <v>5659</v>
      </c>
      <c r="R238" s="279"/>
      <c r="S238" s="279"/>
      <c r="T238" s="77" t="str">
        <f>+'data''12'!H234</f>
        <v>N</v>
      </c>
      <c r="U238" s="187" t="str">
        <f>+'data''12'!I234</f>
        <v>N</v>
      </c>
      <c r="V238" s="77"/>
      <c r="W238" s="78" t="str">
        <f t="shared" si="56"/>
        <v/>
      </c>
      <c r="X238" s="79" t="str">
        <f t="shared" si="57"/>
        <v/>
      </c>
      <c r="Y238" s="77">
        <f t="shared" si="58"/>
        <v>119.50559827153484</v>
      </c>
      <c r="Z238" s="5">
        <v>311</v>
      </c>
      <c r="AA238" s="5">
        <v>0</v>
      </c>
      <c r="AC238" s="35" t="str">
        <f t="shared" si="59"/>
        <v/>
      </c>
      <c r="AD238" s="279">
        <f t="shared" si="60"/>
        <v>0</v>
      </c>
    </row>
    <row r="239" spans="2:30">
      <c r="B239" s="266">
        <v>41140</v>
      </c>
      <c r="C239" s="267">
        <f>'data''12'!B235</f>
        <v>2574.2920199999999</v>
      </c>
      <c r="D239" s="268">
        <f t="shared" si="45"/>
        <v>1000</v>
      </c>
      <c r="E239" s="269">
        <f t="shared" si="46"/>
        <v>0</v>
      </c>
      <c r="F239" s="270">
        <f t="shared" si="47"/>
        <v>0</v>
      </c>
      <c r="G239" s="271">
        <f t="shared" si="48"/>
        <v>0</v>
      </c>
      <c r="H239" s="268">
        <f t="shared" si="49"/>
        <v>1000</v>
      </c>
      <c r="I239" s="272">
        <f t="shared" si="50"/>
        <v>0</v>
      </c>
      <c r="J239" s="273">
        <f t="shared" si="51"/>
        <v>4358</v>
      </c>
      <c r="K239" s="274">
        <f t="shared" si="52"/>
        <v>182.71271174161575</v>
      </c>
      <c r="L239" s="267">
        <f>'data''12'!C235</f>
        <v>5540.7127117416157</v>
      </c>
      <c r="M239" s="275">
        <f t="shared" si="53"/>
        <v>5358</v>
      </c>
      <c r="N239" s="276">
        <f>+'data''12'!D235</f>
        <v>1000</v>
      </c>
      <c r="O239" s="277">
        <f>+'data''12'!E235</f>
        <v>50</v>
      </c>
      <c r="P239" s="278">
        <f t="shared" si="54"/>
        <v>1050</v>
      </c>
      <c r="Q239" s="267">
        <f>IF('data''12'!G235&lt;Z239, 'data''12'!G235, 'data''12'!G235-Z239)</f>
        <v>5358</v>
      </c>
      <c r="R239" s="279"/>
      <c r="S239" s="279"/>
      <c r="T239" s="77" t="str">
        <f>+'data''12'!H235</f>
        <v>N</v>
      </c>
      <c r="U239" s="187" t="str">
        <f>+'data''12'!I235</f>
        <v>N</v>
      </c>
      <c r="V239" s="77"/>
      <c r="W239" s="78" t="str">
        <f t="shared" si="56"/>
        <v/>
      </c>
      <c r="X239" s="79" t="str">
        <f t="shared" si="57"/>
        <v/>
      </c>
      <c r="Y239" s="77">
        <f t="shared" si="58"/>
        <v>0</v>
      </c>
      <c r="Z239" s="5">
        <v>311</v>
      </c>
      <c r="AA239" s="5">
        <v>0</v>
      </c>
      <c r="AC239" s="35" t="str">
        <f t="shared" si="59"/>
        <v/>
      </c>
      <c r="AD239" s="279">
        <f t="shared" si="60"/>
        <v>0</v>
      </c>
    </row>
    <row r="240" spans="2:30">
      <c r="B240" s="266">
        <v>41141</v>
      </c>
      <c r="C240" s="267">
        <f>'data''12'!B236</f>
        <v>2517.8249799999999</v>
      </c>
      <c r="D240" s="268">
        <f t="shared" si="45"/>
        <v>1000</v>
      </c>
      <c r="E240" s="269">
        <f t="shared" si="46"/>
        <v>0</v>
      </c>
      <c r="F240" s="270">
        <f t="shared" si="47"/>
        <v>0</v>
      </c>
      <c r="G240" s="271">
        <f t="shared" si="48"/>
        <v>0</v>
      </c>
      <c r="H240" s="268">
        <f t="shared" si="49"/>
        <v>1000</v>
      </c>
      <c r="I240" s="272">
        <f t="shared" si="50"/>
        <v>0</v>
      </c>
      <c r="J240" s="273">
        <f t="shared" si="51"/>
        <v>4142</v>
      </c>
      <c r="K240" s="274">
        <f t="shared" si="52"/>
        <v>384.32293512748765</v>
      </c>
      <c r="L240" s="267">
        <f>'data''12'!C236</f>
        <v>5526.3229351274877</v>
      </c>
      <c r="M240" s="275">
        <f t="shared" si="53"/>
        <v>5142</v>
      </c>
      <c r="N240" s="276">
        <f>+'data''12'!D236</f>
        <v>1000</v>
      </c>
      <c r="O240" s="277">
        <f>+'data''12'!E236</f>
        <v>50</v>
      </c>
      <c r="P240" s="278">
        <f t="shared" si="54"/>
        <v>1050</v>
      </c>
      <c r="Q240" s="267">
        <f>IF('data''12'!G236&lt;Z240, 'data''12'!G236, 'data''12'!G236-Z240)</f>
        <v>5142</v>
      </c>
      <c r="R240" s="279"/>
      <c r="S240" s="279"/>
      <c r="T240" s="77" t="str">
        <f>+'data''12'!H236</f>
        <v>N</v>
      </c>
      <c r="U240" s="187" t="str">
        <f>+'data''12'!I236</f>
        <v>N</v>
      </c>
      <c r="V240" s="77"/>
      <c r="W240" s="78" t="str">
        <f t="shared" si="56"/>
        <v/>
      </c>
      <c r="X240" s="79" t="str">
        <f t="shared" si="57"/>
        <v/>
      </c>
      <c r="Y240" s="77">
        <f t="shared" si="58"/>
        <v>0</v>
      </c>
      <c r="Z240" s="5">
        <v>311</v>
      </c>
      <c r="AA240" s="5">
        <v>0</v>
      </c>
      <c r="AC240" s="35" t="str">
        <f t="shared" si="59"/>
        <v/>
      </c>
      <c r="AD240" s="279">
        <f t="shared" si="60"/>
        <v>0</v>
      </c>
    </row>
    <row r="241" spans="2:30">
      <c r="B241" s="266">
        <v>41142</v>
      </c>
      <c r="C241" s="267">
        <f>'data''12'!B237</f>
        <v>2551.60437</v>
      </c>
      <c r="D241" s="268">
        <f t="shared" si="45"/>
        <v>1000</v>
      </c>
      <c r="E241" s="269">
        <f t="shared" si="46"/>
        <v>0</v>
      </c>
      <c r="F241" s="270">
        <f t="shared" si="47"/>
        <v>0</v>
      </c>
      <c r="G241" s="271">
        <f t="shared" si="48"/>
        <v>0</v>
      </c>
      <c r="H241" s="268">
        <f t="shared" si="49"/>
        <v>1000</v>
      </c>
      <c r="I241" s="272">
        <f t="shared" si="50"/>
        <v>0</v>
      </c>
      <c r="J241" s="273">
        <f t="shared" si="51"/>
        <v>4173</v>
      </c>
      <c r="K241" s="274">
        <f t="shared" si="52"/>
        <v>441</v>
      </c>
      <c r="L241" s="267">
        <f>'data''12'!C237</f>
        <v>5614</v>
      </c>
      <c r="M241" s="275">
        <f t="shared" si="53"/>
        <v>5173</v>
      </c>
      <c r="N241" s="276">
        <f>+'data''12'!D237</f>
        <v>1000</v>
      </c>
      <c r="O241" s="277">
        <f>+'data''12'!E237</f>
        <v>50</v>
      </c>
      <c r="P241" s="278">
        <f t="shared" si="54"/>
        <v>1050</v>
      </c>
      <c r="Q241" s="267">
        <f>IF('data''12'!G237&lt;Z241, 'data''12'!G237, 'data''12'!G237-Z241)</f>
        <v>5173</v>
      </c>
      <c r="R241" s="279"/>
      <c r="S241" s="279"/>
      <c r="T241" s="77" t="str">
        <f>+'data''12'!H237</f>
        <v>N</v>
      </c>
      <c r="U241" s="187" t="str">
        <f>+'data''12'!I237</f>
        <v>N</v>
      </c>
      <c r="V241" s="77"/>
      <c r="W241" s="78" t="str">
        <f t="shared" si="56"/>
        <v/>
      </c>
      <c r="X241" s="79" t="str">
        <f t="shared" si="57"/>
        <v/>
      </c>
      <c r="Y241" s="77">
        <f t="shared" si="58"/>
        <v>0</v>
      </c>
      <c r="Z241" s="5">
        <v>311</v>
      </c>
      <c r="AA241" s="5">
        <v>0</v>
      </c>
      <c r="AC241" s="35" t="str">
        <f t="shared" si="59"/>
        <v/>
      </c>
      <c r="AD241" s="279">
        <f t="shared" si="60"/>
        <v>0</v>
      </c>
    </row>
    <row r="242" spans="2:30">
      <c r="B242" s="266">
        <v>41143</v>
      </c>
      <c r="C242" s="267">
        <f>'data''12'!B238</f>
        <v>2531.4375700000001</v>
      </c>
      <c r="D242" s="268">
        <f t="shared" si="45"/>
        <v>1000</v>
      </c>
      <c r="E242" s="269">
        <f t="shared" si="46"/>
        <v>0</v>
      </c>
      <c r="F242" s="270">
        <f t="shared" si="47"/>
        <v>0</v>
      </c>
      <c r="G242" s="271">
        <f t="shared" si="48"/>
        <v>0</v>
      </c>
      <c r="H242" s="268">
        <f t="shared" si="49"/>
        <v>1000</v>
      </c>
      <c r="I242" s="272">
        <f t="shared" si="50"/>
        <v>0</v>
      </c>
      <c r="J242" s="273">
        <f t="shared" si="51"/>
        <v>3864</v>
      </c>
      <c r="K242" s="274">
        <f t="shared" si="52"/>
        <v>0</v>
      </c>
      <c r="L242" s="267">
        <f>'data''12'!C238</f>
        <v>4864</v>
      </c>
      <c r="M242" s="275">
        <f t="shared" si="53"/>
        <v>6139</v>
      </c>
      <c r="N242" s="276">
        <f>+'data''12'!D238</f>
        <v>1000</v>
      </c>
      <c r="O242" s="277">
        <f>+'data''12'!E238</f>
        <v>50</v>
      </c>
      <c r="P242" s="278">
        <f t="shared" si="54"/>
        <v>1050</v>
      </c>
      <c r="Q242" s="267">
        <f>IF('data''12'!G238&lt;Z242, 'data''12'!G238, 'data''12'!G238-Z242)</f>
        <v>6139</v>
      </c>
      <c r="R242" s="279"/>
      <c r="S242" s="279"/>
      <c r="T242" s="77" t="str">
        <f>+'data''12'!H238</f>
        <v>N</v>
      </c>
      <c r="U242" s="187" t="str">
        <f>+'data''12'!I238</f>
        <v>N</v>
      </c>
      <c r="V242" s="77"/>
      <c r="W242" s="78" t="str">
        <f t="shared" si="56"/>
        <v/>
      </c>
      <c r="X242" s="79" t="str">
        <f t="shared" si="57"/>
        <v/>
      </c>
      <c r="Y242" s="77">
        <f t="shared" si="58"/>
        <v>1275</v>
      </c>
      <c r="Z242" s="5">
        <v>311</v>
      </c>
      <c r="AA242" s="5">
        <v>0</v>
      </c>
      <c r="AC242" s="35" t="str">
        <f t="shared" si="59"/>
        <v/>
      </c>
      <c r="AD242" s="279">
        <f t="shared" si="60"/>
        <v>0</v>
      </c>
    </row>
    <row r="243" spans="2:30">
      <c r="B243" s="266">
        <v>41144</v>
      </c>
      <c r="C243" s="267">
        <f>'data''12'!B239</f>
        <v>2494.1289900000002</v>
      </c>
      <c r="D243" s="268">
        <f t="shared" si="45"/>
        <v>1000</v>
      </c>
      <c r="E243" s="269">
        <f t="shared" si="46"/>
        <v>0</v>
      </c>
      <c r="F243" s="270">
        <f t="shared" si="47"/>
        <v>0</v>
      </c>
      <c r="G243" s="271">
        <f t="shared" si="48"/>
        <v>0</v>
      </c>
      <c r="H243" s="268">
        <f t="shared" si="49"/>
        <v>1000</v>
      </c>
      <c r="I243" s="272">
        <f t="shared" si="50"/>
        <v>0</v>
      </c>
      <c r="J243" s="273">
        <f t="shared" si="51"/>
        <v>3114</v>
      </c>
      <c r="K243" s="274">
        <f t="shared" si="52"/>
        <v>0</v>
      </c>
      <c r="L243" s="267">
        <f>'data''12'!C239</f>
        <v>4114</v>
      </c>
      <c r="M243" s="275">
        <f t="shared" si="53"/>
        <v>6113</v>
      </c>
      <c r="N243" s="276">
        <f>+'data''12'!D239</f>
        <v>1000</v>
      </c>
      <c r="O243" s="277">
        <f>+'data''12'!E239</f>
        <v>50</v>
      </c>
      <c r="P243" s="278">
        <f t="shared" si="54"/>
        <v>1050</v>
      </c>
      <c r="Q243" s="267">
        <f>IF('data''12'!G239&lt;Z243, 'data''12'!G239, 'data''12'!G239-Z243)</f>
        <v>6113</v>
      </c>
      <c r="R243" s="279"/>
      <c r="S243" s="279"/>
      <c r="T243" s="77" t="str">
        <f>+'data''12'!H239</f>
        <v>N</v>
      </c>
      <c r="U243" s="187" t="str">
        <f>+'data''12'!I239</f>
        <v>N</v>
      </c>
      <c r="V243" s="77"/>
      <c r="W243" s="78" t="str">
        <f t="shared" si="56"/>
        <v/>
      </c>
      <c r="X243" s="79" t="str">
        <f t="shared" si="57"/>
        <v/>
      </c>
      <c r="Y243" s="77">
        <f t="shared" si="58"/>
        <v>1999</v>
      </c>
      <c r="Z243" s="5">
        <v>311</v>
      </c>
      <c r="AA243" s="5">
        <v>0</v>
      </c>
      <c r="AC243" s="35" t="str">
        <f t="shared" si="59"/>
        <v/>
      </c>
      <c r="AD243" s="279">
        <f t="shared" si="60"/>
        <v>0</v>
      </c>
    </row>
    <row r="244" spans="2:30">
      <c r="B244" s="266">
        <v>41145</v>
      </c>
      <c r="C244" s="267">
        <f>'data''12'!B240</f>
        <v>2430.0994000000001</v>
      </c>
      <c r="D244" s="268">
        <f t="shared" si="45"/>
        <v>1000</v>
      </c>
      <c r="E244" s="269">
        <f t="shared" si="46"/>
        <v>0</v>
      </c>
      <c r="F244" s="270">
        <f t="shared" si="47"/>
        <v>0</v>
      </c>
      <c r="G244" s="271">
        <f t="shared" si="48"/>
        <v>0</v>
      </c>
      <c r="H244" s="268">
        <f t="shared" si="49"/>
        <v>1000</v>
      </c>
      <c r="I244" s="272">
        <f t="shared" si="50"/>
        <v>0</v>
      </c>
      <c r="J244" s="273">
        <f t="shared" si="51"/>
        <v>3117</v>
      </c>
      <c r="K244" s="274">
        <f t="shared" si="52"/>
        <v>0</v>
      </c>
      <c r="L244" s="267">
        <f>'data''12'!C240</f>
        <v>4117</v>
      </c>
      <c r="M244" s="275">
        <f t="shared" si="53"/>
        <v>5392</v>
      </c>
      <c r="N244" s="276">
        <f>+'data''12'!D240</f>
        <v>1000</v>
      </c>
      <c r="O244" s="277">
        <f>+'data''12'!E240</f>
        <v>50</v>
      </c>
      <c r="P244" s="278">
        <f t="shared" si="54"/>
        <v>1050</v>
      </c>
      <c r="Q244" s="267">
        <f>IF('data''12'!G240&lt;Z244, 'data''12'!G240, 'data''12'!G240-Z244)</f>
        <v>5392</v>
      </c>
      <c r="R244" s="279"/>
      <c r="S244" s="279"/>
      <c r="T244" s="77" t="str">
        <f>+'data''12'!H240</f>
        <v>N</v>
      </c>
      <c r="U244" s="187" t="str">
        <f>+'data''12'!I240</f>
        <v>N</v>
      </c>
      <c r="V244" s="77"/>
      <c r="W244" s="78" t="str">
        <f t="shared" si="56"/>
        <v/>
      </c>
      <c r="X244" s="79" t="str">
        <f t="shared" si="57"/>
        <v/>
      </c>
      <c r="Y244" s="77">
        <f t="shared" si="58"/>
        <v>1275</v>
      </c>
      <c r="Z244" s="5">
        <v>311</v>
      </c>
      <c r="AA244" s="5">
        <v>0</v>
      </c>
      <c r="AC244" s="35" t="str">
        <f t="shared" si="59"/>
        <v/>
      </c>
      <c r="AD244" s="279">
        <f t="shared" si="60"/>
        <v>0</v>
      </c>
    </row>
    <row r="245" spans="2:30">
      <c r="B245" s="266">
        <v>41146</v>
      </c>
      <c r="C245" s="267">
        <f>'data''12'!B241</f>
        <v>2394.8074999999999</v>
      </c>
      <c r="D245" s="268">
        <f t="shared" si="45"/>
        <v>1000</v>
      </c>
      <c r="E245" s="269">
        <f t="shared" si="46"/>
        <v>0</v>
      </c>
      <c r="F245" s="270">
        <f t="shared" si="47"/>
        <v>0</v>
      </c>
      <c r="G245" s="271">
        <f t="shared" si="48"/>
        <v>0</v>
      </c>
      <c r="H245" s="268">
        <f t="shared" si="49"/>
        <v>1000</v>
      </c>
      <c r="I245" s="272">
        <f t="shared" si="50"/>
        <v>0</v>
      </c>
      <c r="J245" s="273">
        <f t="shared" si="51"/>
        <v>3111</v>
      </c>
      <c r="K245" s="274">
        <f t="shared" si="52"/>
        <v>0</v>
      </c>
      <c r="L245" s="267">
        <f>'data''12'!C241</f>
        <v>4111</v>
      </c>
      <c r="M245" s="275">
        <f t="shared" si="53"/>
        <v>4279</v>
      </c>
      <c r="N245" s="276">
        <f>+'data''12'!D241</f>
        <v>1000</v>
      </c>
      <c r="O245" s="277">
        <f>+'data''12'!E241</f>
        <v>50</v>
      </c>
      <c r="P245" s="278">
        <f t="shared" si="54"/>
        <v>1050</v>
      </c>
      <c r="Q245" s="267">
        <f>IF('data''12'!G241&lt;Z245, 'data''12'!G241, 'data''12'!G241-Z245)</f>
        <v>4279</v>
      </c>
      <c r="R245" s="279"/>
      <c r="S245" s="279"/>
      <c r="T245" s="77" t="str">
        <f>+'data''12'!H241</f>
        <v>N</v>
      </c>
      <c r="U245" s="187" t="str">
        <f>+'data''12'!I241</f>
        <v>N</v>
      </c>
      <c r="V245" s="77"/>
      <c r="W245" s="78" t="str">
        <f t="shared" si="56"/>
        <v/>
      </c>
      <c r="X245" s="79" t="str">
        <f t="shared" si="57"/>
        <v/>
      </c>
      <c r="Y245" s="77">
        <f t="shared" si="58"/>
        <v>168</v>
      </c>
      <c r="Z245" s="5">
        <v>311</v>
      </c>
      <c r="AA245" s="5">
        <v>0</v>
      </c>
      <c r="AC245" s="35" t="str">
        <f t="shared" si="59"/>
        <v/>
      </c>
      <c r="AD245" s="279">
        <f t="shared" si="60"/>
        <v>0</v>
      </c>
    </row>
    <row r="246" spans="2:30">
      <c r="B246" s="266">
        <v>41147</v>
      </c>
      <c r="C246" s="267">
        <f>'data''12'!B242</f>
        <v>2388.7574599999998</v>
      </c>
      <c r="D246" s="268">
        <f t="shared" si="45"/>
        <v>1000</v>
      </c>
      <c r="E246" s="269">
        <f t="shared" si="46"/>
        <v>0</v>
      </c>
      <c r="F246" s="270">
        <f t="shared" si="47"/>
        <v>0</v>
      </c>
      <c r="G246" s="271">
        <f t="shared" si="48"/>
        <v>0</v>
      </c>
      <c r="H246" s="268">
        <f t="shared" si="49"/>
        <v>1000</v>
      </c>
      <c r="I246" s="272">
        <f t="shared" si="50"/>
        <v>0</v>
      </c>
      <c r="J246" s="273">
        <f t="shared" si="51"/>
        <v>2626</v>
      </c>
      <c r="K246" s="274">
        <f t="shared" si="52"/>
        <v>477</v>
      </c>
      <c r="L246" s="267">
        <f>'data''12'!C242</f>
        <v>4103</v>
      </c>
      <c r="M246" s="275">
        <f t="shared" si="53"/>
        <v>3626</v>
      </c>
      <c r="N246" s="276">
        <f>+'data''12'!D242</f>
        <v>1000</v>
      </c>
      <c r="O246" s="277">
        <f>+'data''12'!E242</f>
        <v>50</v>
      </c>
      <c r="P246" s="278">
        <f t="shared" si="54"/>
        <v>1050</v>
      </c>
      <c r="Q246" s="267">
        <f>IF('data''12'!G242&lt;Z246, 'data''12'!G242, 'data''12'!G242-Z246)</f>
        <v>3626</v>
      </c>
      <c r="R246" s="279"/>
      <c r="S246" s="279"/>
      <c r="T246" s="77" t="str">
        <f>+'data''12'!H242</f>
        <v>N</v>
      </c>
      <c r="U246" s="187" t="str">
        <f>+'data''12'!I242</f>
        <v>N</v>
      </c>
      <c r="V246" s="77"/>
      <c r="W246" s="78" t="str">
        <f t="shared" si="56"/>
        <v/>
      </c>
      <c r="X246" s="79" t="str">
        <f t="shared" si="57"/>
        <v/>
      </c>
      <c r="Y246" s="77">
        <f t="shared" si="58"/>
        <v>0</v>
      </c>
      <c r="Z246" s="5">
        <v>311</v>
      </c>
      <c r="AA246" s="5">
        <v>0</v>
      </c>
      <c r="AC246" s="35" t="str">
        <f t="shared" si="59"/>
        <v/>
      </c>
      <c r="AD246" s="279">
        <f t="shared" si="60"/>
        <v>0</v>
      </c>
    </row>
    <row r="247" spans="2:30">
      <c r="B247" s="266">
        <v>41148</v>
      </c>
      <c r="C247" s="267">
        <f>'data''12'!B243</f>
        <v>2374.6406999999999</v>
      </c>
      <c r="D247" s="268">
        <f t="shared" si="45"/>
        <v>1000</v>
      </c>
      <c r="E247" s="269">
        <f t="shared" si="46"/>
        <v>0</v>
      </c>
      <c r="F247" s="270">
        <f t="shared" si="47"/>
        <v>0</v>
      </c>
      <c r="G247" s="271">
        <f t="shared" si="48"/>
        <v>0</v>
      </c>
      <c r="H247" s="268">
        <f t="shared" si="49"/>
        <v>1000</v>
      </c>
      <c r="I247" s="272">
        <f t="shared" si="50"/>
        <v>0</v>
      </c>
      <c r="J247" s="273">
        <f t="shared" si="51"/>
        <v>2271</v>
      </c>
      <c r="K247" s="274">
        <f t="shared" si="52"/>
        <v>839</v>
      </c>
      <c r="L247" s="267">
        <f>'data''12'!C243</f>
        <v>4110</v>
      </c>
      <c r="M247" s="275">
        <f t="shared" si="53"/>
        <v>3271</v>
      </c>
      <c r="N247" s="276">
        <f>+'data''12'!D243</f>
        <v>1000</v>
      </c>
      <c r="O247" s="277">
        <f>+'data''12'!E243</f>
        <v>50</v>
      </c>
      <c r="P247" s="278">
        <f t="shared" si="54"/>
        <v>1050</v>
      </c>
      <c r="Q247" s="267">
        <f>IF('data''12'!G243&lt;Z247, 'data''12'!G243, 'data''12'!G243-Z247)</f>
        <v>3271</v>
      </c>
      <c r="R247" s="279"/>
      <c r="S247" s="279"/>
      <c r="T247" s="77" t="str">
        <f>+'data''12'!H243</f>
        <v>N</v>
      </c>
      <c r="U247" s="187" t="str">
        <f>+'data''12'!I243</f>
        <v>N</v>
      </c>
      <c r="V247" s="77"/>
      <c r="W247" s="78" t="str">
        <f t="shared" si="56"/>
        <v/>
      </c>
      <c r="X247" s="79" t="str">
        <f t="shared" si="57"/>
        <v/>
      </c>
      <c r="Y247" s="77">
        <f t="shared" si="58"/>
        <v>0</v>
      </c>
      <c r="Z247" s="5">
        <v>311</v>
      </c>
      <c r="AA247" s="5">
        <v>0</v>
      </c>
      <c r="AC247" s="35" t="str">
        <f t="shared" si="59"/>
        <v/>
      </c>
      <c r="AD247" s="279">
        <f t="shared" si="60"/>
        <v>0</v>
      </c>
    </row>
    <row r="248" spans="2:30">
      <c r="B248" s="266">
        <v>41149</v>
      </c>
      <c r="C248" s="267">
        <f>'data''12'!B244</f>
        <v>2344.3905</v>
      </c>
      <c r="D248" s="268">
        <f t="shared" si="45"/>
        <v>1000</v>
      </c>
      <c r="E248" s="269">
        <f t="shared" si="46"/>
        <v>0</v>
      </c>
      <c r="F248" s="270">
        <f t="shared" si="47"/>
        <v>0</v>
      </c>
      <c r="G248" s="271">
        <f t="shared" si="48"/>
        <v>0</v>
      </c>
      <c r="H248" s="268">
        <f t="shared" si="49"/>
        <v>1000</v>
      </c>
      <c r="I248" s="272">
        <f t="shared" si="50"/>
        <v>0</v>
      </c>
      <c r="J248" s="273">
        <f t="shared" si="51"/>
        <v>2541</v>
      </c>
      <c r="K248" s="274">
        <f t="shared" si="52"/>
        <v>556</v>
      </c>
      <c r="L248" s="267">
        <f>'data''12'!C244</f>
        <v>4097</v>
      </c>
      <c r="M248" s="275">
        <f t="shared" si="53"/>
        <v>3541</v>
      </c>
      <c r="N248" s="276">
        <f>+'data''12'!D244</f>
        <v>1000</v>
      </c>
      <c r="O248" s="277">
        <f>+'data''12'!E244</f>
        <v>50</v>
      </c>
      <c r="P248" s="278">
        <f t="shared" si="54"/>
        <v>1050</v>
      </c>
      <c r="Q248" s="267">
        <f>IF('data''12'!G244&lt;Z248, 'data''12'!G244, 'data''12'!G244-Z248)</f>
        <v>3541</v>
      </c>
      <c r="R248" s="279"/>
      <c r="S248" s="279"/>
      <c r="T248" s="77" t="str">
        <f>+'data''12'!H244</f>
        <v>N</v>
      </c>
      <c r="U248" s="187" t="str">
        <f>+'data''12'!I244</f>
        <v>N</v>
      </c>
      <c r="V248" s="77"/>
      <c r="W248" s="78" t="str">
        <f t="shared" si="56"/>
        <v/>
      </c>
      <c r="X248" s="79" t="str">
        <f t="shared" si="57"/>
        <v/>
      </c>
      <c r="Y248" s="77">
        <f t="shared" si="58"/>
        <v>0</v>
      </c>
      <c r="Z248" s="5">
        <v>311</v>
      </c>
      <c r="AA248" s="5">
        <v>0</v>
      </c>
      <c r="AC248" s="35" t="str">
        <f t="shared" si="59"/>
        <v/>
      </c>
      <c r="AD248" s="279">
        <f t="shared" si="60"/>
        <v>0</v>
      </c>
    </row>
    <row r="249" spans="2:30">
      <c r="B249" s="266">
        <v>41150</v>
      </c>
      <c r="C249" s="267">
        <f>'data''12'!B245</f>
        <v>2279.8567400000002</v>
      </c>
      <c r="D249" s="268">
        <f t="shared" si="45"/>
        <v>1000</v>
      </c>
      <c r="E249" s="269">
        <f t="shared" si="46"/>
        <v>0</v>
      </c>
      <c r="F249" s="270">
        <f t="shared" si="47"/>
        <v>0</v>
      </c>
      <c r="G249" s="271">
        <f t="shared" si="48"/>
        <v>0</v>
      </c>
      <c r="H249" s="268">
        <f t="shared" si="49"/>
        <v>1000</v>
      </c>
      <c r="I249" s="272">
        <f t="shared" si="50"/>
        <v>0</v>
      </c>
      <c r="J249" s="273">
        <f t="shared" si="51"/>
        <v>2561</v>
      </c>
      <c r="K249" s="274">
        <f t="shared" si="52"/>
        <v>529</v>
      </c>
      <c r="L249" s="267">
        <f>'data''12'!C245</f>
        <v>4090</v>
      </c>
      <c r="M249" s="275">
        <f t="shared" si="53"/>
        <v>3561</v>
      </c>
      <c r="N249" s="276">
        <f>+'data''12'!D245</f>
        <v>1000</v>
      </c>
      <c r="O249" s="277">
        <f>+'data''12'!E245</f>
        <v>50</v>
      </c>
      <c r="P249" s="278">
        <f t="shared" si="54"/>
        <v>1050</v>
      </c>
      <c r="Q249" s="267">
        <f>IF('data''12'!G245&lt;Z249, 'data''12'!G245, 'data''12'!G245-Z249)</f>
        <v>3561</v>
      </c>
      <c r="R249" s="279"/>
      <c r="S249" s="279"/>
      <c r="T249" s="77" t="str">
        <f>+'data''12'!H245</f>
        <v>N</v>
      </c>
      <c r="U249" s="187" t="str">
        <f>+'data''12'!I245</f>
        <v>N</v>
      </c>
      <c r="V249" s="77"/>
      <c r="W249" s="78" t="str">
        <f t="shared" si="56"/>
        <v/>
      </c>
      <c r="X249" s="79" t="str">
        <f t="shared" si="57"/>
        <v/>
      </c>
      <c r="Y249" s="77">
        <f t="shared" si="58"/>
        <v>0</v>
      </c>
      <c r="Z249" s="5">
        <v>311</v>
      </c>
      <c r="AA249" s="5">
        <v>0</v>
      </c>
      <c r="AC249" s="35" t="str">
        <f t="shared" si="59"/>
        <v/>
      </c>
      <c r="AD249" s="279">
        <f t="shared" si="60"/>
        <v>0</v>
      </c>
    </row>
    <row r="250" spans="2:30">
      <c r="B250" s="266">
        <v>41151</v>
      </c>
      <c r="C250" s="267">
        <f>'data''12'!B246</f>
        <v>2204.2312400000001</v>
      </c>
      <c r="D250" s="268">
        <f t="shared" si="45"/>
        <v>1000</v>
      </c>
      <c r="E250" s="269">
        <f t="shared" si="46"/>
        <v>0</v>
      </c>
      <c r="F250" s="270">
        <f t="shared" si="47"/>
        <v>0</v>
      </c>
      <c r="G250" s="271">
        <f t="shared" si="48"/>
        <v>0</v>
      </c>
      <c r="H250" s="268">
        <f t="shared" si="49"/>
        <v>1000</v>
      </c>
      <c r="I250" s="272">
        <f t="shared" si="50"/>
        <v>0</v>
      </c>
      <c r="J250" s="273">
        <f t="shared" si="51"/>
        <v>2824</v>
      </c>
      <c r="K250" s="274">
        <f t="shared" si="52"/>
        <v>532</v>
      </c>
      <c r="L250" s="267">
        <f>'data''12'!C246</f>
        <v>4356</v>
      </c>
      <c r="M250" s="275">
        <f t="shared" si="53"/>
        <v>3824</v>
      </c>
      <c r="N250" s="276">
        <f>+'data''12'!D246</f>
        <v>1000</v>
      </c>
      <c r="O250" s="277">
        <f>+'data''12'!E246</f>
        <v>50</v>
      </c>
      <c r="P250" s="278">
        <f t="shared" si="54"/>
        <v>1050</v>
      </c>
      <c r="Q250" s="267">
        <f>IF('data''12'!G246&lt;Z250, 'data''12'!G246, 'data''12'!G246-Z250)</f>
        <v>3824</v>
      </c>
      <c r="R250" s="279"/>
      <c r="S250" s="279"/>
      <c r="T250" s="77" t="str">
        <f>+'data''12'!H246</f>
        <v>N</v>
      </c>
      <c r="U250" s="187" t="str">
        <f>+'data''12'!I246</f>
        <v>N</v>
      </c>
      <c r="V250" s="77"/>
      <c r="W250" s="78" t="str">
        <f t="shared" si="56"/>
        <v/>
      </c>
      <c r="X250" s="79" t="str">
        <f t="shared" si="57"/>
        <v/>
      </c>
      <c r="Y250" s="77">
        <f t="shared" si="58"/>
        <v>0</v>
      </c>
      <c r="Z250" s="5">
        <v>311</v>
      </c>
      <c r="AA250" s="5">
        <v>0</v>
      </c>
      <c r="AC250" s="35" t="str">
        <f t="shared" si="59"/>
        <v/>
      </c>
      <c r="AD250" s="279">
        <f t="shared" si="60"/>
        <v>0</v>
      </c>
    </row>
    <row r="251" spans="2:30">
      <c r="B251" s="266">
        <v>41152</v>
      </c>
      <c r="C251" s="267">
        <f>'data''12'!B247</f>
        <v>2093.3138400000003</v>
      </c>
      <c r="D251" s="268">
        <f t="shared" si="45"/>
        <v>1000</v>
      </c>
      <c r="E251" s="269">
        <f t="shared" si="46"/>
        <v>0</v>
      </c>
      <c r="F251" s="270">
        <f t="shared" si="47"/>
        <v>0</v>
      </c>
      <c r="G251" s="271">
        <f t="shared" si="48"/>
        <v>0</v>
      </c>
      <c r="H251" s="268">
        <f t="shared" si="49"/>
        <v>1000</v>
      </c>
      <c r="I251" s="272">
        <f t="shared" si="50"/>
        <v>0</v>
      </c>
      <c r="J251" s="273">
        <f t="shared" si="51"/>
        <v>3619</v>
      </c>
      <c r="K251" s="274">
        <f t="shared" si="52"/>
        <v>180.74338999999964</v>
      </c>
      <c r="L251" s="267">
        <f>'data''12'!C247</f>
        <v>4799.7433899999996</v>
      </c>
      <c r="M251" s="275">
        <f t="shared" si="53"/>
        <v>4619</v>
      </c>
      <c r="N251" s="276">
        <f>+'data''12'!D247</f>
        <v>1000</v>
      </c>
      <c r="O251" s="277">
        <f>+'data''12'!E247</f>
        <v>50</v>
      </c>
      <c r="P251" s="278">
        <f t="shared" si="54"/>
        <v>1050</v>
      </c>
      <c r="Q251" s="267">
        <f>IF('data''12'!G247&lt;Z251, 'data''12'!G247, 'data''12'!G247-Z251)</f>
        <v>4619</v>
      </c>
      <c r="R251" s="279"/>
      <c r="S251" s="279"/>
      <c r="T251" s="77" t="str">
        <f>+'data''12'!H247</f>
        <v>N</v>
      </c>
      <c r="U251" s="187" t="str">
        <f>+'data''12'!I247</f>
        <v>N</v>
      </c>
      <c r="V251" s="77"/>
      <c r="W251" s="78" t="str">
        <f t="shared" si="56"/>
        <v/>
      </c>
      <c r="X251" s="79" t="str">
        <f t="shared" si="57"/>
        <v/>
      </c>
      <c r="Y251" s="77">
        <f t="shared" si="58"/>
        <v>0</v>
      </c>
      <c r="Z251" s="5">
        <v>311</v>
      </c>
      <c r="AA251" s="5">
        <v>0</v>
      </c>
      <c r="AC251" s="35" t="str">
        <f t="shared" si="59"/>
        <v/>
      </c>
      <c r="AD251" s="279">
        <f t="shared" si="60"/>
        <v>0</v>
      </c>
    </row>
    <row r="252" spans="2:30">
      <c r="B252" s="266">
        <v>41153</v>
      </c>
      <c r="C252" s="267">
        <f>'data''12'!B248</f>
        <v>1979.3714199999999</v>
      </c>
      <c r="D252" s="268">
        <f t="shared" si="45"/>
        <v>1000</v>
      </c>
      <c r="E252" s="269">
        <f t="shared" si="46"/>
        <v>0</v>
      </c>
      <c r="F252" s="270">
        <f t="shared" si="47"/>
        <v>0</v>
      </c>
      <c r="G252" s="271">
        <f t="shared" si="48"/>
        <v>0</v>
      </c>
      <c r="H252" s="268">
        <f t="shared" si="49"/>
        <v>1000</v>
      </c>
      <c r="I252" s="272">
        <f t="shared" si="50"/>
        <v>0</v>
      </c>
      <c r="J252" s="273">
        <f t="shared" si="51"/>
        <v>3505</v>
      </c>
      <c r="K252" s="274">
        <f t="shared" si="52"/>
        <v>588.17190000000028</v>
      </c>
      <c r="L252" s="267">
        <f>'data''12'!C248</f>
        <v>5093.1719000000003</v>
      </c>
      <c r="M252" s="275">
        <f t="shared" si="53"/>
        <v>4505</v>
      </c>
      <c r="N252" s="276">
        <f>+'data''12'!D248</f>
        <v>1000</v>
      </c>
      <c r="O252" s="277">
        <f>+'data''12'!E248</f>
        <v>50</v>
      </c>
      <c r="P252" s="278">
        <f t="shared" si="54"/>
        <v>1050</v>
      </c>
      <c r="Q252" s="267">
        <f>IF('data''12'!G248&lt;Z252, 'data''12'!G248, 'data''12'!G248-Z252)</f>
        <v>4505</v>
      </c>
      <c r="R252" s="279"/>
      <c r="S252" s="279"/>
      <c r="T252" s="77" t="str">
        <f>+'data''12'!H248</f>
        <v>N</v>
      </c>
      <c r="U252" s="187" t="str">
        <f>+'data''12'!I248</f>
        <v>N</v>
      </c>
      <c r="V252" s="77"/>
      <c r="W252" s="78" t="str">
        <f t="shared" si="56"/>
        <v/>
      </c>
      <c r="X252" s="79" t="str">
        <f t="shared" si="57"/>
        <v/>
      </c>
      <c r="Y252" s="77">
        <f t="shared" si="58"/>
        <v>0</v>
      </c>
      <c r="Z252" s="5">
        <v>161</v>
      </c>
      <c r="AA252" s="5">
        <v>0</v>
      </c>
      <c r="AC252" s="35" t="str">
        <f t="shared" si="59"/>
        <v/>
      </c>
      <c r="AD252" s="279">
        <f t="shared" si="60"/>
        <v>0</v>
      </c>
    </row>
    <row r="253" spans="2:30">
      <c r="B253" s="266">
        <v>41154</v>
      </c>
      <c r="C253" s="267">
        <f>'data''12'!B249</f>
        <v>1940.0461600000001</v>
      </c>
      <c r="D253" s="268">
        <f t="shared" si="45"/>
        <v>1000</v>
      </c>
      <c r="E253" s="269">
        <f t="shared" si="46"/>
        <v>0</v>
      </c>
      <c r="F253" s="270">
        <f t="shared" si="47"/>
        <v>0</v>
      </c>
      <c r="G253" s="271">
        <f t="shared" si="48"/>
        <v>0</v>
      </c>
      <c r="H253" s="268">
        <f t="shared" si="49"/>
        <v>1000</v>
      </c>
      <c r="I253" s="272">
        <f t="shared" si="50"/>
        <v>0</v>
      </c>
      <c r="J253" s="273">
        <f t="shared" si="51"/>
        <v>3828</v>
      </c>
      <c r="K253" s="274">
        <f t="shared" si="52"/>
        <v>274.46246999999948</v>
      </c>
      <c r="L253" s="267">
        <f>'data''12'!C249</f>
        <v>5102.4624699999995</v>
      </c>
      <c r="M253" s="275">
        <f t="shared" si="53"/>
        <v>4828</v>
      </c>
      <c r="N253" s="276">
        <f>+'data''12'!D249</f>
        <v>1000</v>
      </c>
      <c r="O253" s="277">
        <f>+'data''12'!E249</f>
        <v>50</v>
      </c>
      <c r="P253" s="278">
        <f t="shared" si="54"/>
        <v>1050</v>
      </c>
      <c r="Q253" s="267">
        <f>IF('data''12'!G249&lt;Z253, 'data''12'!G249, 'data''12'!G249-Z253)</f>
        <v>4828</v>
      </c>
      <c r="R253" s="279"/>
      <c r="S253" s="279"/>
      <c r="T253" s="77" t="str">
        <f>+'data''12'!H249</f>
        <v>N</v>
      </c>
      <c r="U253" s="187" t="str">
        <f>+'data''12'!I249</f>
        <v>N</v>
      </c>
      <c r="V253" s="77"/>
      <c r="W253" s="78" t="str">
        <f t="shared" si="56"/>
        <v/>
      </c>
      <c r="X253" s="79" t="str">
        <f t="shared" si="57"/>
        <v/>
      </c>
      <c r="Y253" s="77">
        <f t="shared" si="58"/>
        <v>0</v>
      </c>
      <c r="Z253" s="5">
        <v>161</v>
      </c>
      <c r="AA253" s="5">
        <v>0</v>
      </c>
      <c r="AC253" s="35" t="str">
        <f t="shared" si="59"/>
        <v/>
      </c>
      <c r="AD253" s="279">
        <f t="shared" si="60"/>
        <v>0</v>
      </c>
    </row>
    <row r="254" spans="2:30">
      <c r="B254" s="266">
        <v>41155</v>
      </c>
      <c r="C254" s="267">
        <f>'data''12'!B250</f>
        <v>1940.0461600000001</v>
      </c>
      <c r="D254" s="268">
        <f t="shared" si="45"/>
        <v>1000</v>
      </c>
      <c r="E254" s="269">
        <f t="shared" si="46"/>
        <v>0</v>
      </c>
      <c r="F254" s="270">
        <f t="shared" si="47"/>
        <v>0</v>
      </c>
      <c r="G254" s="271">
        <f t="shared" si="48"/>
        <v>0</v>
      </c>
      <c r="H254" s="268">
        <f t="shared" si="49"/>
        <v>1000</v>
      </c>
      <c r="I254" s="272">
        <f t="shared" si="50"/>
        <v>0</v>
      </c>
      <c r="J254" s="273">
        <f t="shared" si="51"/>
        <v>3579</v>
      </c>
      <c r="K254" s="274">
        <f t="shared" si="52"/>
        <v>527.24020000000019</v>
      </c>
      <c r="L254" s="267">
        <f>'data''12'!C250</f>
        <v>5106.2402000000002</v>
      </c>
      <c r="M254" s="275">
        <f t="shared" si="53"/>
        <v>4579</v>
      </c>
      <c r="N254" s="276">
        <f>+'data''12'!D250</f>
        <v>1000</v>
      </c>
      <c r="O254" s="277">
        <f>+'data''12'!E250</f>
        <v>50</v>
      </c>
      <c r="P254" s="278">
        <f t="shared" si="54"/>
        <v>1050</v>
      </c>
      <c r="Q254" s="267">
        <f>IF('data''12'!G250&lt;Z254, 'data''12'!G250, 'data''12'!G250-Z254)</f>
        <v>4579</v>
      </c>
      <c r="R254" s="279"/>
      <c r="S254" s="279"/>
      <c r="T254" s="77" t="str">
        <f>+'data''12'!H250</f>
        <v>N</v>
      </c>
      <c r="U254" s="187" t="str">
        <f>+'data''12'!I250</f>
        <v>N</v>
      </c>
      <c r="V254" s="77"/>
      <c r="W254" s="78" t="str">
        <f t="shared" si="56"/>
        <v/>
      </c>
      <c r="X254" s="79" t="str">
        <f t="shared" si="57"/>
        <v/>
      </c>
      <c r="Y254" s="77">
        <f t="shared" si="58"/>
        <v>0</v>
      </c>
      <c r="Z254" s="5">
        <v>161</v>
      </c>
      <c r="AA254" s="5">
        <v>0</v>
      </c>
      <c r="AC254" s="35" t="str">
        <f t="shared" si="59"/>
        <v/>
      </c>
      <c r="AD254" s="279">
        <f t="shared" si="60"/>
        <v>0</v>
      </c>
    </row>
    <row r="255" spans="2:30">
      <c r="B255" s="266">
        <v>41156</v>
      </c>
      <c r="C255" s="267">
        <f>'data''12'!B251</f>
        <v>1847.2788800000001</v>
      </c>
      <c r="D255" s="268">
        <f t="shared" si="45"/>
        <v>1000</v>
      </c>
      <c r="E255" s="269">
        <f t="shared" si="46"/>
        <v>0</v>
      </c>
      <c r="F255" s="270">
        <f t="shared" si="47"/>
        <v>0</v>
      </c>
      <c r="G255" s="271">
        <f t="shared" si="48"/>
        <v>0</v>
      </c>
      <c r="H255" s="268">
        <f t="shared" si="49"/>
        <v>1000</v>
      </c>
      <c r="I255" s="272">
        <f t="shared" si="50"/>
        <v>0</v>
      </c>
      <c r="J255" s="273">
        <f t="shared" si="51"/>
        <v>4109.2106726001311</v>
      </c>
      <c r="K255" s="274">
        <f t="shared" si="52"/>
        <v>0</v>
      </c>
      <c r="L255" s="267">
        <f>'data''12'!C251</f>
        <v>5109.2106726001311</v>
      </c>
      <c r="M255" s="275">
        <f t="shared" si="53"/>
        <v>6014</v>
      </c>
      <c r="N255" s="276">
        <f>+'data''12'!D251</f>
        <v>1000</v>
      </c>
      <c r="O255" s="277">
        <f>+'data''12'!E251</f>
        <v>50</v>
      </c>
      <c r="P255" s="278">
        <f t="shared" si="54"/>
        <v>1050</v>
      </c>
      <c r="Q255" s="267">
        <f>IF('data''12'!G251&lt;Z255, 'data''12'!G251, 'data''12'!G251-Z255)</f>
        <v>6014</v>
      </c>
      <c r="R255" s="279"/>
      <c r="S255" s="279"/>
      <c r="T255" s="77" t="str">
        <f>+'data''12'!H251</f>
        <v>N</v>
      </c>
      <c r="U255" s="187" t="str">
        <f>+'data''12'!I251</f>
        <v>N</v>
      </c>
      <c r="V255" s="77"/>
      <c r="W255" s="78" t="str">
        <f t="shared" si="56"/>
        <v/>
      </c>
      <c r="X255" s="79" t="str">
        <f t="shared" si="57"/>
        <v/>
      </c>
      <c r="Y255" s="77">
        <f t="shared" si="58"/>
        <v>904.78932739986885</v>
      </c>
      <c r="Z255" s="5">
        <v>161</v>
      </c>
      <c r="AA255" s="5">
        <v>0</v>
      </c>
      <c r="AC255" s="35" t="str">
        <f t="shared" si="59"/>
        <v/>
      </c>
      <c r="AD255" s="279">
        <f t="shared" si="60"/>
        <v>0</v>
      </c>
    </row>
    <row r="256" spans="2:30">
      <c r="B256" s="266">
        <v>41157</v>
      </c>
      <c r="C256" s="267">
        <f>'data''12'!B252</f>
        <v>1667.7943600000001</v>
      </c>
      <c r="D256" s="268">
        <f t="shared" si="45"/>
        <v>1000</v>
      </c>
      <c r="E256" s="269">
        <f t="shared" si="46"/>
        <v>0</v>
      </c>
      <c r="F256" s="270">
        <f t="shared" si="47"/>
        <v>0</v>
      </c>
      <c r="G256" s="271">
        <f t="shared" si="48"/>
        <v>0</v>
      </c>
      <c r="H256" s="268">
        <f t="shared" si="49"/>
        <v>1000</v>
      </c>
      <c r="I256" s="272">
        <f t="shared" si="50"/>
        <v>0</v>
      </c>
      <c r="J256" s="273">
        <f t="shared" si="51"/>
        <v>4114.4083743692563</v>
      </c>
      <c r="K256" s="274">
        <f t="shared" si="52"/>
        <v>0</v>
      </c>
      <c r="L256" s="267">
        <f>'data''12'!C252</f>
        <v>5114.4083743692563</v>
      </c>
      <c r="M256" s="275">
        <f t="shared" si="53"/>
        <v>6317</v>
      </c>
      <c r="N256" s="276">
        <f>+'data''12'!D252</f>
        <v>1000</v>
      </c>
      <c r="O256" s="277">
        <f>+'data''12'!E252</f>
        <v>50</v>
      </c>
      <c r="P256" s="278">
        <f t="shared" si="54"/>
        <v>1050</v>
      </c>
      <c r="Q256" s="267">
        <f>IF('data''12'!G252&lt;Z256, 'data''12'!G252, 'data''12'!G252-Z256)</f>
        <v>6317</v>
      </c>
      <c r="R256" s="279"/>
      <c r="S256" s="279"/>
      <c r="T256" s="77" t="str">
        <f>+'data''12'!H252</f>
        <v>N</v>
      </c>
      <c r="U256" s="187" t="str">
        <f>+'data''12'!I252</f>
        <v>N</v>
      </c>
      <c r="V256" s="77"/>
      <c r="W256" s="78" t="str">
        <f t="shared" si="56"/>
        <v/>
      </c>
      <c r="X256" s="79" t="str">
        <f t="shared" si="57"/>
        <v/>
      </c>
      <c r="Y256" s="77">
        <f t="shared" si="58"/>
        <v>1202.5916256307437</v>
      </c>
      <c r="Z256" s="5">
        <v>161</v>
      </c>
      <c r="AA256" s="5">
        <v>0</v>
      </c>
      <c r="AC256" s="35" t="str">
        <f t="shared" si="59"/>
        <v/>
      </c>
      <c r="AD256" s="279">
        <f t="shared" si="60"/>
        <v>0</v>
      </c>
    </row>
    <row r="257" spans="2:30">
      <c r="B257" s="266">
        <v>41158</v>
      </c>
      <c r="C257" s="267">
        <f>'data''12'!B253</f>
        <v>1565.9520199999999</v>
      </c>
      <c r="D257" s="268">
        <f t="shared" si="45"/>
        <v>1000</v>
      </c>
      <c r="E257" s="269">
        <f t="shared" si="46"/>
        <v>0</v>
      </c>
      <c r="F257" s="270">
        <f t="shared" si="47"/>
        <v>0</v>
      </c>
      <c r="G257" s="271">
        <f t="shared" si="48"/>
        <v>0</v>
      </c>
      <c r="H257" s="268">
        <f t="shared" si="49"/>
        <v>1000</v>
      </c>
      <c r="I257" s="272">
        <f t="shared" si="50"/>
        <v>0</v>
      </c>
      <c r="J257" s="273">
        <f t="shared" si="51"/>
        <v>4073.3541529045406</v>
      </c>
      <c r="K257" s="274">
        <f t="shared" si="52"/>
        <v>0</v>
      </c>
      <c r="L257" s="267">
        <f>'data''12'!C253</f>
        <v>5073.3541529045406</v>
      </c>
      <c r="M257" s="275">
        <f t="shared" si="53"/>
        <v>6246</v>
      </c>
      <c r="N257" s="276">
        <f>+'data''12'!D253</f>
        <v>1000</v>
      </c>
      <c r="O257" s="277">
        <f>+'data''12'!E253</f>
        <v>50</v>
      </c>
      <c r="P257" s="278">
        <f t="shared" si="54"/>
        <v>1050</v>
      </c>
      <c r="Q257" s="267">
        <f>IF('data''12'!G253&lt;Z257, 'data''12'!G253, 'data''12'!G253-Z257)</f>
        <v>6246</v>
      </c>
      <c r="R257" s="279"/>
      <c r="S257" s="279"/>
      <c r="T257" s="77" t="str">
        <f>+'data''12'!H253</f>
        <v>N</v>
      </c>
      <c r="U257" s="187" t="str">
        <f>+'data''12'!I253</f>
        <v>N</v>
      </c>
      <c r="V257" s="77"/>
      <c r="W257" s="78" t="str">
        <f t="shared" si="56"/>
        <v/>
      </c>
      <c r="X257" s="79" t="str">
        <f t="shared" si="57"/>
        <v/>
      </c>
      <c r="Y257" s="77">
        <f t="shared" si="58"/>
        <v>1172.6458470954594</v>
      </c>
      <c r="Z257" s="5">
        <v>161</v>
      </c>
      <c r="AA257" s="5">
        <v>0</v>
      </c>
      <c r="AC257" s="35" t="str">
        <f t="shared" si="59"/>
        <v/>
      </c>
      <c r="AD257" s="279">
        <f t="shared" si="60"/>
        <v>0</v>
      </c>
    </row>
    <row r="258" spans="2:30">
      <c r="B258" s="266">
        <v>41159</v>
      </c>
      <c r="C258" s="267">
        <f>'data''12'!B254</f>
        <v>1461.5888299999999</v>
      </c>
      <c r="D258" s="268">
        <f t="shared" si="45"/>
        <v>1000</v>
      </c>
      <c r="E258" s="269">
        <f t="shared" si="46"/>
        <v>0</v>
      </c>
      <c r="F258" s="270">
        <f t="shared" si="47"/>
        <v>0</v>
      </c>
      <c r="G258" s="271">
        <f t="shared" si="48"/>
        <v>0</v>
      </c>
      <c r="H258" s="268">
        <f t="shared" si="49"/>
        <v>1000</v>
      </c>
      <c r="I258" s="272">
        <f t="shared" si="50"/>
        <v>0</v>
      </c>
      <c r="J258" s="273">
        <f t="shared" si="51"/>
        <v>4298.710798260845</v>
      </c>
      <c r="K258" s="274">
        <f t="shared" si="52"/>
        <v>0</v>
      </c>
      <c r="L258" s="267">
        <f>'data''12'!C254</f>
        <v>5298.710798260845</v>
      </c>
      <c r="M258" s="275">
        <f t="shared" si="53"/>
        <v>6388</v>
      </c>
      <c r="N258" s="276">
        <f>+'data''12'!D254</f>
        <v>1000</v>
      </c>
      <c r="O258" s="277">
        <f>+'data''12'!E254</f>
        <v>50</v>
      </c>
      <c r="P258" s="278">
        <f t="shared" si="54"/>
        <v>1050</v>
      </c>
      <c r="Q258" s="267">
        <f>IF('data''12'!G254&lt;Z258, 'data''12'!G254, 'data''12'!G254-Z258)</f>
        <v>6388</v>
      </c>
      <c r="R258" s="279"/>
      <c r="S258" s="279"/>
      <c r="T258" s="77" t="str">
        <f>+'data''12'!H254</f>
        <v>N</v>
      </c>
      <c r="U258" s="187" t="str">
        <f>+'data''12'!I254</f>
        <v>N</v>
      </c>
      <c r="V258" s="77"/>
      <c r="W258" s="78" t="str">
        <f t="shared" si="56"/>
        <v/>
      </c>
      <c r="X258" s="79" t="str">
        <f t="shared" si="57"/>
        <v/>
      </c>
      <c r="Y258" s="77">
        <f t="shared" si="58"/>
        <v>1089.289201739155</v>
      </c>
      <c r="Z258" s="5">
        <v>161</v>
      </c>
      <c r="AA258" s="5">
        <v>0</v>
      </c>
      <c r="AC258" s="35" t="str">
        <f t="shared" si="59"/>
        <v/>
      </c>
      <c r="AD258" s="279">
        <f t="shared" si="60"/>
        <v>0</v>
      </c>
    </row>
    <row r="259" spans="2:30">
      <c r="B259" s="266">
        <v>41160</v>
      </c>
      <c r="C259" s="267">
        <f>'data''12'!B255</f>
        <v>1369.82989</v>
      </c>
      <c r="D259" s="268">
        <f t="shared" si="45"/>
        <v>1000</v>
      </c>
      <c r="E259" s="269">
        <f t="shared" si="46"/>
        <v>0</v>
      </c>
      <c r="F259" s="270">
        <f t="shared" si="47"/>
        <v>0</v>
      </c>
      <c r="G259" s="271">
        <f t="shared" si="48"/>
        <v>0</v>
      </c>
      <c r="H259" s="268">
        <f t="shared" si="49"/>
        <v>1000</v>
      </c>
      <c r="I259" s="272">
        <f t="shared" si="50"/>
        <v>0</v>
      </c>
      <c r="J259" s="273">
        <f t="shared" si="51"/>
        <v>4548.1207156499149</v>
      </c>
      <c r="K259" s="274">
        <f t="shared" si="52"/>
        <v>0</v>
      </c>
      <c r="L259" s="267">
        <f>'data''12'!C255</f>
        <v>5548.1207156499149</v>
      </c>
      <c r="M259" s="275">
        <f t="shared" si="53"/>
        <v>6388</v>
      </c>
      <c r="N259" s="276">
        <f>+'data''12'!D255</f>
        <v>1000</v>
      </c>
      <c r="O259" s="277">
        <f>+'data''12'!E255</f>
        <v>50</v>
      </c>
      <c r="P259" s="278">
        <f t="shared" si="54"/>
        <v>1050</v>
      </c>
      <c r="Q259" s="267">
        <f>IF('data''12'!G255&lt;Z259, 'data''12'!G255, 'data''12'!G255-Z259)</f>
        <v>6388</v>
      </c>
      <c r="R259" s="279"/>
      <c r="S259" s="279"/>
      <c r="T259" s="77" t="str">
        <f>+'data''12'!H255</f>
        <v>N</v>
      </c>
      <c r="U259" s="187" t="str">
        <f>+'data''12'!I255</f>
        <v>N</v>
      </c>
      <c r="V259" s="77"/>
      <c r="W259" s="78" t="str">
        <f t="shared" si="56"/>
        <v/>
      </c>
      <c r="X259" s="79" t="str">
        <f t="shared" si="57"/>
        <v/>
      </c>
      <c r="Y259" s="77">
        <f t="shared" si="58"/>
        <v>839.87928435008507</v>
      </c>
      <c r="Z259" s="5">
        <v>161</v>
      </c>
      <c r="AA259" s="5">
        <v>0</v>
      </c>
      <c r="AC259" s="35" t="str">
        <f t="shared" si="59"/>
        <v/>
      </c>
      <c r="AD259" s="279">
        <f t="shared" si="60"/>
        <v>0</v>
      </c>
    </row>
    <row r="260" spans="2:30">
      <c r="B260" s="266">
        <v>41161</v>
      </c>
      <c r="C260" s="267">
        <f>'data''12'!B256</f>
        <v>1326.9754399999999</v>
      </c>
      <c r="D260" s="268">
        <f t="shared" si="45"/>
        <v>1000</v>
      </c>
      <c r="E260" s="269">
        <f t="shared" si="46"/>
        <v>0</v>
      </c>
      <c r="F260" s="270">
        <f t="shared" si="47"/>
        <v>0</v>
      </c>
      <c r="G260" s="271">
        <f t="shared" si="48"/>
        <v>0</v>
      </c>
      <c r="H260" s="268">
        <f t="shared" si="49"/>
        <v>1000</v>
      </c>
      <c r="I260" s="272">
        <f t="shared" si="50"/>
        <v>0</v>
      </c>
      <c r="J260" s="273">
        <f t="shared" si="51"/>
        <v>4551.6016447868797</v>
      </c>
      <c r="K260" s="274">
        <f t="shared" si="52"/>
        <v>0</v>
      </c>
      <c r="L260" s="267">
        <f>'data''12'!C256</f>
        <v>5551.6016447868797</v>
      </c>
      <c r="M260" s="275">
        <f t="shared" si="53"/>
        <v>6359</v>
      </c>
      <c r="N260" s="276">
        <f>+'data''12'!D256</f>
        <v>1000</v>
      </c>
      <c r="O260" s="277">
        <f>+'data''12'!E256</f>
        <v>50</v>
      </c>
      <c r="P260" s="278">
        <f t="shared" si="54"/>
        <v>1050</v>
      </c>
      <c r="Q260" s="267">
        <f>IF('data''12'!G256&lt;Z260, 'data''12'!G256, 'data''12'!G256-Z260)</f>
        <v>6359</v>
      </c>
      <c r="R260" s="279"/>
      <c r="S260" s="279"/>
      <c r="T260" s="77" t="str">
        <f>+'data''12'!H256</f>
        <v>N</v>
      </c>
      <c r="U260" s="187" t="str">
        <f>+'data''12'!I256</f>
        <v>N</v>
      </c>
      <c r="V260" s="77"/>
      <c r="W260" s="78" t="str">
        <f t="shared" si="56"/>
        <v/>
      </c>
      <c r="X260" s="79" t="str">
        <f t="shared" si="57"/>
        <v/>
      </c>
      <c r="Y260" s="77">
        <f t="shared" si="58"/>
        <v>807.39835521312034</v>
      </c>
      <c r="Z260" s="5">
        <v>161</v>
      </c>
      <c r="AA260" s="5">
        <v>0</v>
      </c>
      <c r="AC260" s="35" t="str">
        <f t="shared" si="59"/>
        <v/>
      </c>
      <c r="AD260" s="279">
        <f t="shared" si="60"/>
        <v>0</v>
      </c>
    </row>
    <row r="261" spans="2:30">
      <c r="B261" s="266">
        <v>41162</v>
      </c>
      <c r="C261" s="267">
        <f>'data''12'!B257</f>
        <v>1276.0542700000001</v>
      </c>
      <c r="D261" s="268">
        <f t="shared" si="45"/>
        <v>1000</v>
      </c>
      <c r="E261" s="269">
        <f t="shared" si="46"/>
        <v>0</v>
      </c>
      <c r="F261" s="270">
        <f t="shared" si="47"/>
        <v>0</v>
      </c>
      <c r="G261" s="271">
        <f t="shared" si="48"/>
        <v>0</v>
      </c>
      <c r="H261" s="268">
        <f t="shared" si="49"/>
        <v>1000</v>
      </c>
      <c r="I261" s="272">
        <f t="shared" si="50"/>
        <v>0</v>
      </c>
      <c r="J261" s="273">
        <f t="shared" si="51"/>
        <v>4550.796312630946</v>
      </c>
      <c r="K261" s="274">
        <f t="shared" si="52"/>
        <v>0</v>
      </c>
      <c r="L261" s="267">
        <f>'data''12'!C257</f>
        <v>5550.796312630946</v>
      </c>
      <c r="M261" s="275">
        <f t="shared" si="53"/>
        <v>5732</v>
      </c>
      <c r="N261" s="276">
        <f>+'data''12'!D257</f>
        <v>1000</v>
      </c>
      <c r="O261" s="277">
        <f>+'data''12'!E257</f>
        <v>50</v>
      </c>
      <c r="P261" s="278">
        <f t="shared" si="54"/>
        <v>1050</v>
      </c>
      <c r="Q261" s="267">
        <f>IF('data''12'!G257&lt;Z261, 'data''12'!G257, 'data''12'!G257-Z261)</f>
        <v>5732</v>
      </c>
      <c r="R261" s="279"/>
      <c r="S261" s="279"/>
      <c r="T261" s="77" t="str">
        <f>+'data''12'!H257</f>
        <v>N</v>
      </c>
      <c r="U261" s="187" t="str">
        <f>+'data''12'!I257</f>
        <v>N</v>
      </c>
      <c r="V261" s="77"/>
      <c r="W261" s="78" t="str">
        <f t="shared" si="56"/>
        <v/>
      </c>
      <c r="X261" s="79" t="str">
        <f t="shared" si="57"/>
        <v/>
      </c>
      <c r="Y261" s="77">
        <f t="shared" si="58"/>
        <v>181.20368736905402</v>
      </c>
      <c r="Z261" s="5">
        <v>161</v>
      </c>
      <c r="AA261" s="5">
        <v>0</v>
      </c>
      <c r="AC261" s="35" t="str">
        <f t="shared" si="59"/>
        <v/>
      </c>
      <c r="AD261" s="279">
        <f t="shared" si="60"/>
        <v>0</v>
      </c>
    </row>
    <row r="262" spans="2:30">
      <c r="B262" s="266">
        <v>41163</v>
      </c>
      <c r="C262" s="267">
        <f>'data''12'!B258</f>
        <v>1137.9116899999999</v>
      </c>
      <c r="D262" s="268">
        <f t="shared" si="45"/>
        <v>1000</v>
      </c>
      <c r="E262" s="269">
        <f t="shared" si="46"/>
        <v>0</v>
      </c>
      <c r="F262" s="270">
        <f t="shared" si="47"/>
        <v>0</v>
      </c>
      <c r="G262" s="271">
        <f t="shared" si="48"/>
        <v>0</v>
      </c>
      <c r="H262" s="268">
        <f t="shared" si="49"/>
        <v>1000</v>
      </c>
      <c r="I262" s="272">
        <f t="shared" si="50"/>
        <v>0</v>
      </c>
      <c r="J262" s="273">
        <f t="shared" si="51"/>
        <v>3775</v>
      </c>
      <c r="K262" s="274">
        <f t="shared" si="52"/>
        <v>768.8196599999992</v>
      </c>
      <c r="L262" s="267">
        <f>'data''12'!C258</f>
        <v>5543.8196599999992</v>
      </c>
      <c r="M262" s="275">
        <f t="shared" si="53"/>
        <v>4775</v>
      </c>
      <c r="N262" s="276">
        <f>+'data''12'!D258</f>
        <v>1000</v>
      </c>
      <c r="O262" s="277">
        <f>+'data''12'!E258</f>
        <v>50</v>
      </c>
      <c r="P262" s="278">
        <f t="shared" si="54"/>
        <v>1050</v>
      </c>
      <c r="Q262" s="267">
        <f>IF('data''12'!G258&lt;Z262, 'data''12'!G258, 'data''12'!G258-Z262)</f>
        <v>4775</v>
      </c>
      <c r="R262" s="279"/>
      <c r="S262" s="279"/>
      <c r="T262" s="77" t="str">
        <f>+'data''12'!H258</f>
        <v>N</v>
      </c>
      <c r="U262" s="187" t="str">
        <f>+'data''12'!I258</f>
        <v>N</v>
      </c>
      <c r="V262" s="77"/>
      <c r="W262" s="78" t="str">
        <f t="shared" si="56"/>
        <v/>
      </c>
      <c r="X262" s="79" t="str">
        <f t="shared" si="57"/>
        <v/>
      </c>
      <c r="Y262" s="77">
        <f t="shared" si="58"/>
        <v>0</v>
      </c>
      <c r="Z262" s="5">
        <v>161</v>
      </c>
      <c r="AA262" s="5">
        <v>0</v>
      </c>
      <c r="AC262" s="35" t="str">
        <f t="shared" si="59"/>
        <v/>
      </c>
      <c r="AD262" s="279">
        <f t="shared" si="60"/>
        <v>0</v>
      </c>
    </row>
    <row r="263" spans="2:30">
      <c r="B263" s="266">
        <v>41164</v>
      </c>
      <c r="C263" s="267">
        <f>'data''12'!B259</f>
        <v>1066.3195499999999</v>
      </c>
      <c r="D263" s="268">
        <f t="shared" si="45"/>
        <v>1000</v>
      </c>
      <c r="E263" s="269">
        <f t="shared" si="46"/>
        <v>0</v>
      </c>
      <c r="F263" s="270">
        <f t="shared" si="47"/>
        <v>0</v>
      </c>
      <c r="G263" s="271">
        <f t="shared" si="48"/>
        <v>0</v>
      </c>
      <c r="H263" s="268">
        <f t="shared" si="49"/>
        <v>1000</v>
      </c>
      <c r="I263" s="272">
        <f t="shared" si="50"/>
        <v>0</v>
      </c>
      <c r="J263" s="273">
        <f t="shared" si="51"/>
        <v>4029</v>
      </c>
      <c r="K263" s="274">
        <f t="shared" si="52"/>
        <v>522.53283899999951</v>
      </c>
      <c r="L263" s="267">
        <f>'data''12'!C259</f>
        <v>5551.5328389999995</v>
      </c>
      <c r="M263" s="275">
        <f t="shared" si="53"/>
        <v>5029</v>
      </c>
      <c r="N263" s="276">
        <f>+'data''12'!D259</f>
        <v>1000</v>
      </c>
      <c r="O263" s="277">
        <f>+'data''12'!E259</f>
        <v>50</v>
      </c>
      <c r="P263" s="278">
        <f t="shared" si="54"/>
        <v>1050</v>
      </c>
      <c r="Q263" s="267">
        <f>IF('data''12'!G259&lt;Z263, 'data''12'!G259, 'data''12'!G259-Z263)</f>
        <v>5029</v>
      </c>
      <c r="R263" s="279"/>
      <c r="S263" s="279"/>
      <c r="T263" s="77" t="str">
        <f>+'data''12'!H259</f>
        <v>N</v>
      </c>
      <c r="U263" s="187" t="str">
        <f>+'data''12'!I259</f>
        <v>N</v>
      </c>
      <c r="V263" s="77"/>
      <c r="W263" s="78" t="str">
        <f t="shared" si="56"/>
        <v/>
      </c>
      <c r="X263" s="79" t="str">
        <f t="shared" si="57"/>
        <v/>
      </c>
      <c r="Y263" s="77">
        <f t="shared" si="58"/>
        <v>0</v>
      </c>
      <c r="Z263" s="5">
        <v>161</v>
      </c>
      <c r="AA263" s="5">
        <v>214</v>
      </c>
      <c r="AC263" s="35" t="str">
        <f t="shared" si="59"/>
        <v/>
      </c>
      <c r="AD263" s="279">
        <f t="shared" si="60"/>
        <v>0</v>
      </c>
    </row>
    <row r="264" spans="2:30">
      <c r="B264" s="266">
        <v>41165</v>
      </c>
      <c r="C264" s="267">
        <f>'data''12'!B260</f>
        <v>971.53559000000007</v>
      </c>
      <c r="D264" s="268">
        <f t="shared" ref="D264:D327" si="61">IF(T264="N",IF(U264="n",IF(N264&gt;M264,M264,N264),0),0)</f>
        <v>1000</v>
      </c>
      <c r="E264" s="269">
        <f t="shared" ref="E264:E327" si="62">IF(T264="n",IF(U264="n",IF(N264&gt;M264,N264-M264,0),0),0)</f>
        <v>0</v>
      </c>
      <c r="F264" s="270">
        <f t="shared" ref="F264:F327" si="63">IF(T264="y",IF(U264="n",L264-N264,0),0)</f>
        <v>0</v>
      </c>
      <c r="G264" s="271">
        <f t="shared" ref="G264:G327" si="64">IF(T264="y",N264,0)</f>
        <v>0</v>
      </c>
      <c r="H264" s="268">
        <f t="shared" ref="H264:H327" si="65">+D264+E264+F264+G264</f>
        <v>1000</v>
      </c>
      <c r="I264" s="272">
        <f t="shared" ref="I264:I327" si="66">IF(U264="y",L264-N264,0)</f>
        <v>0</v>
      </c>
      <c r="J264" s="273">
        <f t="shared" ref="J264:J327" si="67">IF(U264="y",0,IF(T264="y",0,IF(L264-H264&gt;0,IF(M264-H264&gt;0,IF(L264&gt;=M264,M264-H264,IF(M264-L264&gt;0,L264-H264,0)),0),0)))</f>
        <v>3966</v>
      </c>
      <c r="K264" s="274">
        <f t="shared" ref="K264:K327" si="68">IF(U264="y",0,IF(T264="y",0,IF(L264-H264&gt;0,IF(H264-M264&gt;0,L264-H264,IF(L264-M264&gt;0,L264-M264,0)),0)))</f>
        <v>587.57617000000027</v>
      </c>
      <c r="L264" s="267">
        <f>'data''12'!C260</f>
        <v>5553.5761700000003</v>
      </c>
      <c r="M264" s="275">
        <f t="shared" ref="M264:M327" si="69">+Q264-R264-S264</f>
        <v>4966</v>
      </c>
      <c r="N264" s="276">
        <f>+'data''12'!D260</f>
        <v>1000</v>
      </c>
      <c r="O264" s="277">
        <f>+'data''12'!E260</f>
        <v>50</v>
      </c>
      <c r="P264" s="278">
        <f t="shared" ref="P264:P327" si="70">SUM(N264:O264)</f>
        <v>1050</v>
      </c>
      <c r="Q264" s="267">
        <f>IF('data''12'!G260&lt;Z264, 'data''12'!G260, 'data''12'!G260-Z264)</f>
        <v>4966</v>
      </c>
      <c r="R264" s="279"/>
      <c r="S264" s="279"/>
      <c r="T264" s="77" t="str">
        <f>+'data''12'!H260</f>
        <v>N</v>
      </c>
      <c r="U264" s="187" t="str">
        <f>+'data''12'!I260</f>
        <v>N</v>
      </c>
      <c r="V264" s="77"/>
      <c r="W264" s="78" t="str">
        <f t="shared" si="56"/>
        <v/>
      </c>
      <c r="X264" s="79" t="str">
        <f t="shared" si="57"/>
        <v/>
      </c>
      <c r="Y264" s="77">
        <f t="shared" si="58"/>
        <v>0</v>
      </c>
      <c r="Z264" s="5">
        <v>161</v>
      </c>
      <c r="AA264" s="5">
        <v>214</v>
      </c>
      <c r="AC264" s="35" t="str">
        <f t="shared" si="59"/>
        <v/>
      </c>
      <c r="AD264" s="279">
        <f t="shared" si="60"/>
        <v>0</v>
      </c>
    </row>
    <row r="265" spans="2:30">
      <c r="B265" s="266">
        <v>41166</v>
      </c>
      <c r="C265" s="267">
        <f>'data''12'!B261</f>
        <v>896.41426000000001</v>
      </c>
      <c r="D265" s="268">
        <f t="shared" si="61"/>
        <v>1000</v>
      </c>
      <c r="E265" s="269">
        <f t="shared" si="62"/>
        <v>0</v>
      </c>
      <c r="F265" s="270">
        <f t="shared" si="63"/>
        <v>0</v>
      </c>
      <c r="G265" s="271">
        <f t="shared" si="64"/>
        <v>0</v>
      </c>
      <c r="H265" s="268">
        <f t="shared" si="65"/>
        <v>1000</v>
      </c>
      <c r="I265" s="272">
        <f t="shared" si="66"/>
        <v>0</v>
      </c>
      <c r="J265" s="273">
        <f t="shared" si="67"/>
        <v>3958</v>
      </c>
      <c r="K265" s="274">
        <f t="shared" si="68"/>
        <v>595.30572000000029</v>
      </c>
      <c r="L265" s="267">
        <f>'data''12'!C261</f>
        <v>5553.3057200000003</v>
      </c>
      <c r="M265" s="275">
        <f t="shared" si="69"/>
        <v>4958</v>
      </c>
      <c r="N265" s="276">
        <f>+'data''12'!D261</f>
        <v>1000</v>
      </c>
      <c r="O265" s="277">
        <f>+'data''12'!E261</f>
        <v>50</v>
      </c>
      <c r="P265" s="278">
        <f t="shared" si="70"/>
        <v>1050</v>
      </c>
      <c r="Q265" s="267">
        <f>IF('data''12'!G261&lt;Z265, 'data''12'!G261, 'data''12'!G261-Z265)</f>
        <v>4958</v>
      </c>
      <c r="R265" s="279"/>
      <c r="S265" s="279"/>
      <c r="T265" s="77" t="str">
        <f>+'data''12'!H261</f>
        <v>N</v>
      </c>
      <c r="U265" s="187" t="str">
        <f>+'data''12'!I261</f>
        <v>N</v>
      </c>
      <c r="V265" s="77"/>
      <c r="W265" s="78" t="str">
        <f t="shared" ref="W265:W328" si="71">IF(SUM(H265:K265)=L265,"","sum of col (6)-(9) not equal to col (10)")</f>
        <v/>
      </c>
      <c r="X265" s="79" t="str">
        <f t="shared" ref="X265:X328" si="72">IF(T265="N",IF(U265="Y","Col (16)&amp; Col (17) Mismatch",""),"")</f>
        <v/>
      </c>
      <c r="Y265" s="77">
        <f t="shared" ref="Y265:Y328" si="73">IF(T265="y", Q265, Q265-J265-D265)</f>
        <v>0</v>
      </c>
      <c r="Z265" s="5">
        <v>161</v>
      </c>
      <c r="AA265" s="5">
        <v>214</v>
      </c>
      <c r="AC265" s="35" t="str">
        <f t="shared" ref="AC265:AC328" si="74">IF(D265+J265&lt;=Q265, "", "y")</f>
        <v/>
      </c>
      <c r="AD265" s="279">
        <f t="shared" si="60"/>
        <v>0</v>
      </c>
    </row>
    <row r="266" spans="2:30">
      <c r="B266" s="266">
        <v>41167</v>
      </c>
      <c r="C266" s="267">
        <f>'data''12'!B262</f>
        <v>850.53479000000004</v>
      </c>
      <c r="D266" s="268">
        <f t="shared" si="61"/>
        <v>1000</v>
      </c>
      <c r="E266" s="269">
        <f t="shared" si="62"/>
        <v>0</v>
      </c>
      <c r="F266" s="270">
        <f t="shared" si="63"/>
        <v>0</v>
      </c>
      <c r="G266" s="271">
        <f t="shared" si="64"/>
        <v>0</v>
      </c>
      <c r="H266" s="268">
        <f t="shared" si="65"/>
        <v>1000</v>
      </c>
      <c r="I266" s="272">
        <f t="shared" si="66"/>
        <v>0</v>
      </c>
      <c r="J266" s="273">
        <f t="shared" si="67"/>
        <v>3871</v>
      </c>
      <c r="K266" s="274">
        <f t="shared" si="68"/>
        <v>682.96400900000026</v>
      </c>
      <c r="L266" s="267">
        <f>'data''12'!C262</f>
        <v>5553.9640090000003</v>
      </c>
      <c r="M266" s="275">
        <f t="shared" si="69"/>
        <v>4871</v>
      </c>
      <c r="N266" s="276">
        <f>+'data''12'!D262</f>
        <v>1000</v>
      </c>
      <c r="O266" s="277">
        <f>+'data''12'!E262</f>
        <v>50</v>
      </c>
      <c r="P266" s="278">
        <f t="shared" si="70"/>
        <v>1050</v>
      </c>
      <c r="Q266" s="267">
        <f>IF('data''12'!G262&lt;Z266, 'data''12'!G262, 'data''12'!G262-Z266)</f>
        <v>4871</v>
      </c>
      <c r="R266" s="279"/>
      <c r="S266" s="279"/>
      <c r="T266" s="77" t="str">
        <f>+'data''12'!H262</f>
        <v>N</v>
      </c>
      <c r="U266" s="187" t="str">
        <f>+'data''12'!I262</f>
        <v>N</v>
      </c>
      <c r="V266" s="77"/>
      <c r="W266" s="78" t="str">
        <f t="shared" si="71"/>
        <v/>
      </c>
      <c r="X266" s="79" t="str">
        <f t="shared" si="72"/>
        <v/>
      </c>
      <c r="Y266" s="77">
        <f t="shared" si="73"/>
        <v>0</v>
      </c>
      <c r="Z266" s="5">
        <v>161</v>
      </c>
      <c r="AA266" s="5">
        <v>214</v>
      </c>
      <c r="AC266" s="35" t="str">
        <f t="shared" si="74"/>
        <v/>
      </c>
      <c r="AD266" s="279">
        <f t="shared" si="60"/>
        <v>0</v>
      </c>
    </row>
    <row r="267" spans="2:30">
      <c r="B267" s="266">
        <v>41168</v>
      </c>
      <c r="C267" s="267">
        <f>'data''12'!B263</f>
        <v>834.90552000000002</v>
      </c>
      <c r="D267" s="268">
        <f t="shared" si="61"/>
        <v>1000</v>
      </c>
      <c r="E267" s="269">
        <f t="shared" si="62"/>
        <v>0</v>
      </c>
      <c r="F267" s="270">
        <f t="shared" si="63"/>
        <v>0</v>
      </c>
      <c r="G267" s="271">
        <f t="shared" si="64"/>
        <v>0</v>
      </c>
      <c r="H267" s="268">
        <f t="shared" si="65"/>
        <v>1000</v>
      </c>
      <c r="I267" s="272">
        <f t="shared" si="66"/>
        <v>0</v>
      </c>
      <c r="J267" s="273">
        <f t="shared" si="67"/>
        <v>2471</v>
      </c>
      <c r="K267" s="274">
        <f t="shared" si="68"/>
        <v>2081.157290000001</v>
      </c>
      <c r="L267" s="267">
        <f>'data''12'!C263</f>
        <v>5552.157290000001</v>
      </c>
      <c r="M267" s="275">
        <f t="shared" si="69"/>
        <v>3471</v>
      </c>
      <c r="N267" s="276">
        <f>+'data''12'!D263</f>
        <v>1000</v>
      </c>
      <c r="O267" s="277">
        <f>+'data''12'!E263</f>
        <v>50</v>
      </c>
      <c r="P267" s="278">
        <f t="shared" si="70"/>
        <v>1050</v>
      </c>
      <c r="Q267" s="267">
        <f>IF('data''12'!G263&lt;Z267, 'data''12'!G263, 'data''12'!G263-Z267)</f>
        <v>3471</v>
      </c>
      <c r="R267" s="279"/>
      <c r="S267" s="279"/>
      <c r="T267" s="77" t="str">
        <f>+'data''12'!H263</f>
        <v>N</v>
      </c>
      <c r="U267" s="187" t="str">
        <f>+'data''12'!I263</f>
        <v>N</v>
      </c>
      <c r="V267" s="77"/>
      <c r="W267" s="78" t="str">
        <f t="shared" si="71"/>
        <v/>
      </c>
      <c r="X267" s="79" t="str">
        <f t="shared" si="72"/>
        <v/>
      </c>
      <c r="Y267" s="77">
        <f t="shared" si="73"/>
        <v>0</v>
      </c>
      <c r="Z267" s="5">
        <v>161</v>
      </c>
      <c r="AA267" s="5">
        <v>214</v>
      </c>
      <c r="AC267" s="35" t="str">
        <f t="shared" si="74"/>
        <v/>
      </c>
      <c r="AD267" s="279">
        <f t="shared" si="60"/>
        <v>0</v>
      </c>
    </row>
    <row r="268" spans="2:30">
      <c r="B268" s="266">
        <v>41169</v>
      </c>
      <c r="C268" s="267">
        <f>'data''12'!B264</f>
        <v>818.26791000000003</v>
      </c>
      <c r="D268" s="268">
        <f t="shared" si="61"/>
        <v>1000</v>
      </c>
      <c r="E268" s="269">
        <f t="shared" si="62"/>
        <v>0</v>
      </c>
      <c r="F268" s="270">
        <f t="shared" si="63"/>
        <v>0</v>
      </c>
      <c r="G268" s="271">
        <f t="shared" si="64"/>
        <v>0</v>
      </c>
      <c r="H268" s="268">
        <f t="shared" si="65"/>
        <v>1000</v>
      </c>
      <c r="I268" s="272">
        <f t="shared" si="66"/>
        <v>0</v>
      </c>
      <c r="J268" s="273">
        <f t="shared" si="67"/>
        <v>2349</v>
      </c>
      <c r="K268" s="274">
        <f t="shared" si="68"/>
        <v>1464.9033200000003</v>
      </c>
      <c r="L268" s="267">
        <f>'data''12'!C264</f>
        <v>4813.9033200000003</v>
      </c>
      <c r="M268" s="275">
        <f t="shared" si="69"/>
        <v>3349</v>
      </c>
      <c r="N268" s="276">
        <f>+'data''12'!D264</f>
        <v>1000</v>
      </c>
      <c r="O268" s="277">
        <f>+'data''12'!E264</f>
        <v>50</v>
      </c>
      <c r="P268" s="278">
        <f t="shared" si="70"/>
        <v>1050</v>
      </c>
      <c r="Q268" s="267">
        <f>IF('data''12'!G264&lt;Z268, 'data''12'!G264, 'data''12'!G264-Z268)</f>
        <v>3349</v>
      </c>
      <c r="R268" s="279"/>
      <c r="S268" s="279"/>
      <c r="T268" s="77" t="str">
        <f>+'data''12'!H264</f>
        <v>N</v>
      </c>
      <c r="U268" s="187" t="str">
        <f>+'data''12'!I264</f>
        <v>N</v>
      </c>
      <c r="V268" s="77"/>
      <c r="W268" s="78" t="str">
        <f t="shared" si="71"/>
        <v/>
      </c>
      <c r="X268" s="79" t="str">
        <f t="shared" si="72"/>
        <v/>
      </c>
      <c r="Y268" s="77">
        <f t="shared" si="73"/>
        <v>0</v>
      </c>
      <c r="Z268" s="5">
        <v>161</v>
      </c>
      <c r="AA268" s="5">
        <v>214</v>
      </c>
      <c r="AC268" s="35" t="str">
        <f t="shared" si="74"/>
        <v/>
      </c>
      <c r="AD268" s="279">
        <f t="shared" si="60"/>
        <v>0</v>
      </c>
    </row>
    <row r="269" spans="2:30">
      <c r="B269" s="266">
        <v>41170</v>
      </c>
      <c r="C269" s="267">
        <f>'data''12'!B265</f>
        <v>772.38844000000006</v>
      </c>
      <c r="D269" s="268">
        <f t="shared" si="61"/>
        <v>1000</v>
      </c>
      <c r="E269" s="269">
        <f t="shared" si="62"/>
        <v>0</v>
      </c>
      <c r="F269" s="270">
        <f t="shared" si="63"/>
        <v>0</v>
      </c>
      <c r="G269" s="271">
        <f t="shared" si="64"/>
        <v>0</v>
      </c>
      <c r="H269" s="268">
        <f t="shared" si="65"/>
        <v>1000</v>
      </c>
      <c r="I269" s="272">
        <f t="shared" si="66"/>
        <v>0</v>
      </c>
      <c r="J269" s="273">
        <f t="shared" si="67"/>
        <v>2456</v>
      </c>
      <c r="K269" s="274">
        <f t="shared" si="68"/>
        <v>602.02849999999989</v>
      </c>
      <c r="L269" s="267">
        <f>'data''12'!C265</f>
        <v>4058.0284999999999</v>
      </c>
      <c r="M269" s="275">
        <f t="shared" si="69"/>
        <v>3456</v>
      </c>
      <c r="N269" s="276">
        <f>+'data''12'!D265</f>
        <v>1000</v>
      </c>
      <c r="O269" s="277">
        <f>+'data''12'!E265</f>
        <v>50</v>
      </c>
      <c r="P269" s="278">
        <f t="shared" si="70"/>
        <v>1050</v>
      </c>
      <c r="Q269" s="267">
        <f>IF('data''12'!G265&lt;Z269, 'data''12'!G265, 'data''12'!G265-Z269)</f>
        <v>3456</v>
      </c>
      <c r="R269" s="279"/>
      <c r="S269" s="279"/>
      <c r="T269" s="77" t="str">
        <f>+'data''12'!H265</f>
        <v>N</v>
      </c>
      <c r="U269" s="187" t="str">
        <f>+'data''12'!I265</f>
        <v>N</v>
      </c>
      <c r="V269" s="77"/>
      <c r="W269" s="78" t="str">
        <f t="shared" si="71"/>
        <v/>
      </c>
      <c r="X269" s="79" t="str">
        <f t="shared" si="72"/>
        <v/>
      </c>
      <c r="Y269" s="77">
        <f t="shared" si="73"/>
        <v>0</v>
      </c>
      <c r="Z269" s="5">
        <v>161</v>
      </c>
      <c r="AA269" s="5">
        <v>214</v>
      </c>
      <c r="AC269" s="35" t="str">
        <f t="shared" si="74"/>
        <v/>
      </c>
      <c r="AD269" s="279">
        <f t="shared" si="60"/>
        <v>0</v>
      </c>
    </row>
    <row r="270" spans="2:30">
      <c r="B270" s="266">
        <v>41171</v>
      </c>
      <c r="C270" s="267">
        <f>'data''12'!B266</f>
        <v>711.88804000000005</v>
      </c>
      <c r="D270" s="268">
        <f t="shared" si="61"/>
        <v>1000</v>
      </c>
      <c r="E270" s="269">
        <f t="shared" si="62"/>
        <v>0</v>
      </c>
      <c r="F270" s="270">
        <f t="shared" si="63"/>
        <v>0</v>
      </c>
      <c r="G270" s="271">
        <f t="shared" si="64"/>
        <v>0</v>
      </c>
      <c r="H270" s="268">
        <f t="shared" si="65"/>
        <v>1000</v>
      </c>
      <c r="I270" s="272">
        <f t="shared" si="66"/>
        <v>0</v>
      </c>
      <c r="J270" s="273">
        <f t="shared" si="67"/>
        <v>1864</v>
      </c>
      <c r="K270" s="274">
        <f t="shared" si="68"/>
        <v>1190</v>
      </c>
      <c r="L270" s="267">
        <f>'data''12'!C266</f>
        <v>4054</v>
      </c>
      <c r="M270" s="275">
        <f t="shared" si="69"/>
        <v>2864</v>
      </c>
      <c r="N270" s="276">
        <f>+'data''12'!D266</f>
        <v>1000</v>
      </c>
      <c r="O270" s="277">
        <f>+'data''12'!E266</f>
        <v>50</v>
      </c>
      <c r="P270" s="278">
        <f t="shared" si="70"/>
        <v>1050</v>
      </c>
      <c r="Q270" s="267">
        <f>IF('data''12'!G266&lt;Z270, 'data''12'!G266, 'data''12'!G266-Z270)</f>
        <v>2864</v>
      </c>
      <c r="R270" s="279"/>
      <c r="S270" s="279"/>
      <c r="T270" s="77" t="str">
        <f>+'data''12'!H266</f>
        <v>N</v>
      </c>
      <c r="U270" s="187" t="str">
        <f>+'data''12'!I266</f>
        <v>N</v>
      </c>
      <c r="V270" s="77"/>
      <c r="W270" s="78" t="str">
        <f t="shared" si="71"/>
        <v/>
      </c>
      <c r="X270" s="79" t="str">
        <f t="shared" si="72"/>
        <v/>
      </c>
      <c r="Y270" s="77">
        <f t="shared" si="73"/>
        <v>0</v>
      </c>
      <c r="Z270" s="5">
        <v>161</v>
      </c>
      <c r="AA270" s="5">
        <v>214</v>
      </c>
      <c r="AC270" s="35" t="str">
        <f t="shared" si="74"/>
        <v/>
      </c>
      <c r="AD270" s="279">
        <f t="shared" si="60"/>
        <v>0</v>
      </c>
    </row>
    <row r="271" spans="2:30">
      <c r="B271" s="266">
        <v>41172</v>
      </c>
      <c r="C271" s="267">
        <f>'data''12'!B267</f>
        <v>675.08362999999997</v>
      </c>
      <c r="D271" s="268">
        <f t="shared" si="61"/>
        <v>1000</v>
      </c>
      <c r="E271" s="269">
        <f t="shared" si="62"/>
        <v>0</v>
      </c>
      <c r="F271" s="270">
        <f t="shared" si="63"/>
        <v>0</v>
      </c>
      <c r="G271" s="271">
        <f t="shared" si="64"/>
        <v>0</v>
      </c>
      <c r="H271" s="268">
        <f t="shared" si="65"/>
        <v>1000</v>
      </c>
      <c r="I271" s="272">
        <f t="shared" si="66"/>
        <v>0</v>
      </c>
      <c r="J271" s="273">
        <f t="shared" si="67"/>
        <v>1860</v>
      </c>
      <c r="K271" s="274">
        <f t="shared" si="68"/>
        <v>1198.2418000000002</v>
      </c>
      <c r="L271" s="267">
        <f>'data''12'!C267</f>
        <v>4058.2418000000002</v>
      </c>
      <c r="M271" s="275">
        <f t="shared" si="69"/>
        <v>2860</v>
      </c>
      <c r="N271" s="276">
        <f>+'data''12'!D267</f>
        <v>1000</v>
      </c>
      <c r="O271" s="277">
        <f>+'data''12'!E267</f>
        <v>50</v>
      </c>
      <c r="P271" s="278">
        <f t="shared" si="70"/>
        <v>1050</v>
      </c>
      <c r="Q271" s="267">
        <f>IF('data''12'!G267&lt;Z271, 'data''12'!G267, 'data''12'!G267-Z271)</f>
        <v>2860</v>
      </c>
      <c r="R271" s="279"/>
      <c r="S271" s="279"/>
      <c r="T271" s="77" t="str">
        <f>+'data''12'!H267</f>
        <v>N</v>
      </c>
      <c r="U271" s="187" t="str">
        <f>+'data''12'!I267</f>
        <v>N</v>
      </c>
      <c r="V271" s="77"/>
      <c r="W271" s="78" t="str">
        <f t="shared" si="71"/>
        <v/>
      </c>
      <c r="X271" s="79" t="str">
        <f t="shared" si="72"/>
        <v/>
      </c>
      <c r="Y271" s="77">
        <f t="shared" si="73"/>
        <v>0</v>
      </c>
      <c r="Z271" s="5">
        <v>161</v>
      </c>
      <c r="AA271" s="5">
        <v>214</v>
      </c>
      <c r="AC271" s="35" t="str">
        <f t="shared" si="74"/>
        <v/>
      </c>
      <c r="AD271" s="279">
        <f t="shared" si="60"/>
        <v>0</v>
      </c>
    </row>
    <row r="272" spans="2:30">
      <c r="B272" s="266">
        <v>41173</v>
      </c>
      <c r="C272" s="267">
        <f>'data''12'!B268</f>
        <v>657.43768</v>
      </c>
      <c r="D272" s="268">
        <f t="shared" si="61"/>
        <v>1000</v>
      </c>
      <c r="E272" s="269">
        <f t="shared" si="62"/>
        <v>0</v>
      </c>
      <c r="F272" s="270">
        <f t="shared" si="63"/>
        <v>0</v>
      </c>
      <c r="G272" s="271">
        <f t="shared" si="64"/>
        <v>0</v>
      </c>
      <c r="H272" s="268">
        <f t="shared" si="65"/>
        <v>1000</v>
      </c>
      <c r="I272" s="272">
        <f t="shared" si="66"/>
        <v>0</v>
      </c>
      <c r="J272" s="273">
        <f t="shared" si="67"/>
        <v>1999</v>
      </c>
      <c r="K272" s="274">
        <f t="shared" si="68"/>
        <v>1054.7966101523652</v>
      </c>
      <c r="L272" s="267">
        <f>'data''12'!C268</f>
        <v>4053.7966101523652</v>
      </c>
      <c r="M272" s="275">
        <f t="shared" si="69"/>
        <v>2999</v>
      </c>
      <c r="N272" s="276">
        <f>+'data''12'!D268</f>
        <v>1000</v>
      </c>
      <c r="O272" s="277">
        <f>+'data''12'!E268</f>
        <v>50</v>
      </c>
      <c r="P272" s="278">
        <f t="shared" si="70"/>
        <v>1050</v>
      </c>
      <c r="Q272" s="267">
        <f>IF('data''12'!G268&lt;Z272, 'data''12'!G268, 'data''12'!G268-Z272)</f>
        <v>2999</v>
      </c>
      <c r="R272" s="279"/>
      <c r="S272" s="279"/>
      <c r="T272" s="77" t="str">
        <f>+'data''12'!H268</f>
        <v>N</v>
      </c>
      <c r="U272" s="187" t="str">
        <f>+'data''12'!I268</f>
        <v>N</v>
      </c>
      <c r="V272" s="77"/>
      <c r="W272" s="78" t="str">
        <f t="shared" si="71"/>
        <v/>
      </c>
      <c r="X272" s="79" t="str">
        <f t="shared" si="72"/>
        <v/>
      </c>
      <c r="Y272" s="77">
        <f t="shared" si="73"/>
        <v>0</v>
      </c>
      <c r="Z272" s="5">
        <v>161</v>
      </c>
      <c r="AA272" s="5">
        <v>214</v>
      </c>
      <c r="AC272" s="35" t="str">
        <f t="shared" si="74"/>
        <v/>
      </c>
      <c r="AD272" s="279">
        <f t="shared" si="60"/>
        <v>0</v>
      </c>
    </row>
    <row r="273" spans="1:30">
      <c r="B273" s="266">
        <v>41174</v>
      </c>
      <c r="C273" s="267">
        <f>'data''12'!B269</f>
        <v>654.91683</v>
      </c>
      <c r="D273" s="268">
        <f t="shared" si="61"/>
        <v>1000</v>
      </c>
      <c r="E273" s="269">
        <f t="shared" si="62"/>
        <v>0</v>
      </c>
      <c r="F273" s="270">
        <f t="shared" si="63"/>
        <v>0</v>
      </c>
      <c r="G273" s="271">
        <f t="shared" si="64"/>
        <v>0</v>
      </c>
      <c r="H273" s="268">
        <f t="shared" si="65"/>
        <v>1000</v>
      </c>
      <c r="I273" s="272">
        <f t="shared" si="66"/>
        <v>0</v>
      </c>
      <c r="J273" s="273">
        <f t="shared" si="67"/>
        <v>1959</v>
      </c>
      <c r="K273" s="274">
        <f t="shared" si="68"/>
        <v>1090.1339366436655</v>
      </c>
      <c r="L273" s="267">
        <f>'data''12'!C269</f>
        <v>4049.1339366436655</v>
      </c>
      <c r="M273" s="275">
        <f t="shared" si="69"/>
        <v>2959</v>
      </c>
      <c r="N273" s="276">
        <f>+'data''12'!D269</f>
        <v>1000</v>
      </c>
      <c r="O273" s="277">
        <f>+'data''12'!E269</f>
        <v>50</v>
      </c>
      <c r="P273" s="278">
        <f t="shared" si="70"/>
        <v>1050</v>
      </c>
      <c r="Q273" s="267">
        <f>IF('data''12'!G269&lt;Z273, 'data''12'!G269, 'data''12'!G269-Z273)</f>
        <v>2959</v>
      </c>
      <c r="R273" s="279"/>
      <c r="S273" s="279"/>
      <c r="T273" s="77" t="str">
        <f>+'data''12'!H269</f>
        <v>N</v>
      </c>
      <c r="U273" s="187" t="str">
        <f>+'data''12'!I269</f>
        <v>N</v>
      </c>
      <c r="V273" s="77"/>
      <c r="W273" s="78" t="str">
        <f t="shared" si="71"/>
        <v/>
      </c>
      <c r="X273" s="79" t="str">
        <f t="shared" si="72"/>
        <v/>
      </c>
      <c r="Y273" s="77">
        <f t="shared" si="73"/>
        <v>0</v>
      </c>
      <c r="Z273" s="5">
        <v>161</v>
      </c>
      <c r="AA273" s="5">
        <v>214</v>
      </c>
      <c r="AC273" s="35" t="str">
        <f t="shared" si="74"/>
        <v/>
      </c>
      <c r="AD273" s="279">
        <f t="shared" si="60"/>
        <v>0</v>
      </c>
    </row>
    <row r="274" spans="1:30">
      <c r="B274" s="266">
        <v>41175</v>
      </c>
      <c r="C274" s="267">
        <f>'data''12'!B270</f>
        <v>654.91683</v>
      </c>
      <c r="D274" s="268">
        <f t="shared" si="61"/>
        <v>1000</v>
      </c>
      <c r="E274" s="269">
        <f t="shared" si="62"/>
        <v>0</v>
      </c>
      <c r="F274" s="270">
        <f t="shared" si="63"/>
        <v>0</v>
      </c>
      <c r="G274" s="271">
        <f t="shared" si="64"/>
        <v>0</v>
      </c>
      <c r="H274" s="268">
        <f t="shared" si="65"/>
        <v>1000</v>
      </c>
      <c r="I274" s="272">
        <f t="shared" si="66"/>
        <v>0</v>
      </c>
      <c r="J274" s="273">
        <f t="shared" si="67"/>
        <v>2097</v>
      </c>
      <c r="K274" s="274">
        <f t="shared" si="68"/>
        <v>954.48754050605294</v>
      </c>
      <c r="L274" s="267">
        <f>'data''12'!C270</f>
        <v>4051.4875405060529</v>
      </c>
      <c r="M274" s="275">
        <f t="shared" si="69"/>
        <v>3097</v>
      </c>
      <c r="N274" s="276">
        <f>+'data''12'!D270</f>
        <v>1000</v>
      </c>
      <c r="O274" s="277">
        <f>+'data''12'!E270</f>
        <v>50</v>
      </c>
      <c r="P274" s="278">
        <f t="shared" si="70"/>
        <v>1050</v>
      </c>
      <c r="Q274" s="267">
        <f>IF('data''12'!G270&lt;Z274, 'data''12'!G270, 'data''12'!G270-Z274)</f>
        <v>3097</v>
      </c>
      <c r="R274" s="279"/>
      <c r="S274" s="279"/>
      <c r="T274" s="77" t="str">
        <f>+'data''12'!H270</f>
        <v>N</v>
      </c>
      <c r="U274" s="187" t="str">
        <f>+'data''12'!I270</f>
        <v>N</v>
      </c>
      <c r="V274" s="77"/>
      <c r="W274" s="78" t="str">
        <f t="shared" si="71"/>
        <v/>
      </c>
      <c r="X274" s="79" t="str">
        <f t="shared" si="72"/>
        <v/>
      </c>
      <c r="Y274" s="77">
        <f t="shared" si="73"/>
        <v>0</v>
      </c>
      <c r="Z274" s="5">
        <v>161</v>
      </c>
      <c r="AA274" s="5">
        <v>214</v>
      </c>
      <c r="AC274" s="35" t="str">
        <f t="shared" si="74"/>
        <v/>
      </c>
      <c r="AD274" s="279">
        <f t="shared" si="60"/>
        <v>0</v>
      </c>
    </row>
    <row r="275" spans="1:30">
      <c r="B275" s="266">
        <v>41176</v>
      </c>
      <c r="C275" s="267">
        <f>'data''12'!B271</f>
        <v>722.47560999999996</v>
      </c>
      <c r="D275" s="268">
        <f t="shared" si="61"/>
        <v>1000</v>
      </c>
      <c r="E275" s="269">
        <f t="shared" si="62"/>
        <v>0</v>
      </c>
      <c r="F275" s="270">
        <f t="shared" si="63"/>
        <v>0</v>
      </c>
      <c r="G275" s="271">
        <f t="shared" si="64"/>
        <v>0</v>
      </c>
      <c r="H275" s="268">
        <f t="shared" si="65"/>
        <v>1000</v>
      </c>
      <c r="I275" s="272">
        <f t="shared" si="66"/>
        <v>0</v>
      </c>
      <c r="J275" s="273">
        <f t="shared" si="67"/>
        <v>1988</v>
      </c>
      <c r="K275" s="274">
        <f t="shared" si="68"/>
        <v>1058.5356782869671</v>
      </c>
      <c r="L275" s="267">
        <f>'data''12'!C271</f>
        <v>4046.5356782869671</v>
      </c>
      <c r="M275" s="275">
        <f t="shared" si="69"/>
        <v>2988</v>
      </c>
      <c r="N275" s="276">
        <f>+'data''12'!D271</f>
        <v>1000</v>
      </c>
      <c r="O275" s="277">
        <f>+'data''12'!E271</f>
        <v>50</v>
      </c>
      <c r="P275" s="278">
        <f t="shared" si="70"/>
        <v>1050</v>
      </c>
      <c r="Q275" s="267">
        <f>IF('data''12'!G271&lt;Z275, 'data''12'!G271, 'data''12'!G271-Z275)</f>
        <v>2988</v>
      </c>
      <c r="R275" s="279"/>
      <c r="S275" s="279"/>
      <c r="T275" s="77" t="str">
        <f>+'data''12'!H271</f>
        <v>N</v>
      </c>
      <c r="U275" s="187" t="str">
        <f>+'data''12'!I271</f>
        <v>N</v>
      </c>
      <c r="V275" s="77"/>
      <c r="W275" s="78" t="str">
        <f t="shared" si="71"/>
        <v/>
      </c>
      <c r="X275" s="79" t="str">
        <f t="shared" si="72"/>
        <v/>
      </c>
      <c r="Y275" s="77">
        <f t="shared" si="73"/>
        <v>0</v>
      </c>
      <c r="Z275" s="5">
        <v>161</v>
      </c>
      <c r="AA275" s="5">
        <v>214</v>
      </c>
      <c r="AC275" s="35" t="str">
        <f t="shared" si="74"/>
        <v/>
      </c>
      <c r="AD275" s="279">
        <f t="shared" si="60"/>
        <v>0</v>
      </c>
    </row>
    <row r="276" spans="1:30">
      <c r="B276" s="266">
        <v>41177</v>
      </c>
      <c r="C276" s="267">
        <f>'data''12'!B272</f>
        <v>774.90929000000006</v>
      </c>
      <c r="D276" s="268">
        <f t="shared" si="61"/>
        <v>1000</v>
      </c>
      <c r="E276" s="269">
        <f t="shared" si="62"/>
        <v>0</v>
      </c>
      <c r="F276" s="270">
        <f t="shared" si="63"/>
        <v>0</v>
      </c>
      <c r="G276" s="271">
        <f t="shared" si="64"/>
        <v>0</v>
      </c>
      <c r="H276" s="268">
        <f t="shared" si="65"/>
        <v>1000</v>
      </c>
      <c r="I276" s="272">
        <f t="shared" si="66"/>
        <v>0</v>
      </c>
      <c r="J276" s="273">
        <f t="shared" si="67"/>
        <v>2255</v>
      </c>
      <c r="K276" s="274">
        <f t="shared" si="68"/>
        <v>793.65558269387884</v>
      </c>
      <c r="L276" s="267">
        <f>'data''12'!C272</f>
        <v>4048.6555826938788</v>
      </c>
      <c r="M276" s="275">
        <f t="shared" si="69"/>
        <v>3255</v>
      </c>
      <c r="N276" s="276">
        <f>+'data''12'!D272</f>
        <v>1000</v>
      </c>
      <c r="O276" s="277">
        <f>+'data''12'!E272</f>
        <v>50</v>
      </c>
      <c r="P276" s="278">
        <f t="shared" si="70"/>
        <v>1050</v>
      </c>
      <c r="Q276" s="267">
        <f>IF('data''12'!G272&lt;Z276, 'data''12'!G272, 'data''12'!G272-Z276)</f>
        <v>3255</v>
      </c>
      <c r="R276" s="279"/>
      <c r="S276" s="279"/>
      <c r="T276" s="77" t="str">
        <f>+'data''12'!H272</f>
        <v>N</v>
      </c>
      <c r="U276" s="187" t="str">
        <f>+'data''12'!I272</f>
        <v>N</v>
      </c>
      <c r="V276" s="77"/>
      <c r="W276" s="78" t="str">
        <f t="shared" si="71"/>
        <v/>
      </c>
      <c r="X276" s="79" t="str">
        <f t="shared" si="72"/>
        <v/>
      </c>
      <c r="Y276" s="77">
        <f t="shared" si="73"/>
        <v>0</v>
      </c>
      <c r="Z276" s="5">
        <v>161</v>
      </c>
      <c r="AA276" s="5">
        <v>214</v>
      </c>
      <c r="AC276" s="35" t="str">
        <f t="shared" si="74"/>
        <v/>
      </c>
      <c r="AD276" s="279">
        <f t="shared" si="60"/>
        <v>0</v>
      </c>
    </row>
    <row r="277" spans="1:30">
      <c r="B277" s="266">
        <v>41178</v>
      </c>
      <c r="C277" s="267">
        <f>'data''12'!B273</f>
        <v>770.37175999999999</v>
      </c>
      <c r="D277" s="268">
        <f t="shared" si="61"/>
        <v>1000</v>
      </c>
      <c r="E277" s="269">
        <f t="shared" si="62"/>
        <v>0</v>
      </c>
      <c r="F277" s="270">
        <f t="shared" si="63"/>
        <v>0</v>
      </c>
      <c r="G277" s="271">
        <f t="shared" si="64"/>
        <v>0</v>
      </c>
      <c r="H277" s="268">
        <f t="shared" si="65"/>
        <v>1000</v>
      </c>
      <c r="I277" s="272">
        <f t="shared" si="66"/>
        <v>0</v>
      </c>
      <c r="J277" s="273">
        <f t="shared" si="67"/>
        <v>2469</v>
      </c>
      <c r="K277" s="274">
        <f t="shared" si="68"/>
        <v>582.89792394420692</v>
      </c>
      <c r="L277" s="267">
        <f>'data''12'!C273</f>
        <v>4051.8979239442069</v>
      </c>
      <c r="M277" s="275">
        <f t="shared" si="69"/>
        <v>3469</v>
      </c>
      <c r="N277" s="276">
        <f>+'data''12'!D273</f>
        <v>1000</v>
      </c>
      <c r="O277" s="277">
        <f>+'data''12'!E273</f>
        <v>50</v>
      </c>
      <c r="P277" s="278">
        <f t="shared" si="70"/>
        <v>1050</v>
      </c>
      <c r="Q277" s="267">
        <f>IF('data''12'!G273&lt;Z277, 'data''12'!G273, 'data''12'!G273-Z277)</f>
        <v>3469</v>
      </c>
      <c r="R277" s="279"/>
      <c r="S277" s="279"/>
      <c r="T277" s="77" t="str">
        <f>+'data''12'!H273</f>
        <v>N</v>
      </c>
      <c r="U277" s="187" t="str">
        <f>+'data''12'!I273</f>
        <v>N</v>
      </c>
      <c r="V277" s="77"/>
      <c r="W277" s="78" t="str">
        <f t="shared" si="71"/>
        <v/>
      </c>
      <c r="X277" s="79" t="str">
        <f t="shared" si="72"/>
        <v/>
      </c>
      <c r="Y277" s="77">
        <f t="shared" si="73"/>
        <v>0</v>
      </c>
      <c r="Z277" s="5">
        <v>161</v>
      </c>
      <c r="AA277" s="5">
        <v>214</v>
      </c>
      <c r="AC277" s="35" t="str">
        <f t="shared" si="74"/>
        <v/>
      </c>
      <c r="AD277" s="279">
        <f t="shared" si="60"/>
        <v>0</v>
      </c>
    </row>
    <row r="278" spans="1:30">
      <c r="B278" s="266">
        <v>41179</v>
      </c>
      <c r="C278" s="267">
        <f>'data''12'!B274</f>
        <v>770.37175999999999</v>
      </c>
      <c r="D278" s="268">
        <f t="shared" si="61"/>
        <v>1000</v>
      </c>
      <c r="E278" s="269">
        <f t="shared" si="62"/>
        <v>0</v>
      </c>
      <c r="F278" s="270">
        <f t="shared" si="63"/>
        <v>0</v>
      </c>
      <c r="G278" s="271">
        <f t="shared" si="64"/>
        <v>0</v>
      </c>
      <c r="H278" s="268">
        <f t="shared" si="65"/>
        <v>1000</v>
      </c>
      <c r="I278" s="272">
        <f t="shared" si="66"/>
        <v>0</v>
      </c>
      <c r="J278" s="273">
        <f t="shared" si="67"/>
        <v>2043</v>
      </c>
      <c r="K278" s="274">
        <f t="shared" si="68"/>
        <v>1022.5446999999995</v>
      </c>
      <c r="L278" s="267">
        <f>'data''12'!C274</f>
        <v>4065.5446999999995</v>
      </c>
      <c r="M278" s="275">
        <f t="shared" si="69"/>
        <v>3043</v>
      </c>
      <c r="N278" s="276">
        <f>+'data''12'!D274</f>
        <v>1000</v>
      </c>
      <c r="O278" s="277">
        <f>+'data''12'!E274</f>
        <v>50</v>
      </c>
      <c r="P278" s="278">
        <f t="shared" si="70"/>
        <v>1050</v>
      </c>
      <c r="Q278" s="267">
        <f>IF('data''12'!G274&lt;Z278, 'data''12'!G274, 'data''12'!G274-Z278)</f>
        <v>3043</v>
      </c>
      <c r="R278" s="279"/>
      <c r="S278" s="279"/>
      <c r="T278" s="77" t="str">
        <f>+'data''12'!H274</f>
        <v>N</v>
      </c>
      <c r="U278" s="187" t="str">
        <f>+'data''12'!I274</f>
        <v>N</v>
      </c>
      <c r="V278" s="77"/>
      <c r="W278" s="78" t="str">
        <f t="shared" si="71"/>
        <v/>
      </c>
      <c r="X278" s="79" t="str">
        <f t="shared" si="72"/>
        <v/>
      </c>
      <c r="Y278" s="77">
        <f t="shared" si="73"/>
        <v>0</v>
      </c>
      <c r="Z278" s="5">
        <v>161</v>
      </c>
      <c r="AA278" s="5">
        <v>214</v>
      </c>
      <c r="AC278" s="35" t="str">
        <f t="shared" si="74"/>
        <v/>
      </c>
      <c r="AD278" s="279">
        <f t="shared" si="60"/>
        <v>0</v>
      </c>
    </row>
    <row r="279" spans="1:30">
      <c r="B279" s="266">
        <v>41180</v>
      </c>
      <c r="C279" s="267">
        <f>'data''12'!B275</f>
        <v>783.48018000000002</v>
      </c>
      <c r="D279" s="268">
        <f t="shared" si="61"/>
        <v>1000</v>
      </c>
      <c r="E279" s="269">
        <f t="shared" si="62"/>
        <v>0</v>
      </c>
      <c r="F279" s="270">
        <f t="shared" si="63"/>
        <v>0</v>
      </c>
      <c r="G279" s="271">
        <f t="shared" si="64"/>
        <v>0</v>
      </c>
      <c r="H279" s="268">
        <f t="shared" si="65"/>
        <v>1000</v>
      </c>
      <c r="I279" s="272">
        <f t="shared" si="66"/>
        <v>0</v>
      </c>
      <c r="J279" s="273">
        <f t="shared" si="67"/>
        <v>2049</v>
      </c>
      <c r="K279" s="274">
        <f t="shared" si="68"/>
        <v>1007.0991199999999</v>
      </c>
      <c r="L279" s="267">
        <f>'data''12'!C275</f>
        <v>4056.0991199999999</v>
      </c>
      <c r="M279" s="275">
        <f t="shared" si="69"/>
        <v>3049</v>
      </c>
      <c r="N279" s="276">
        <f>+'data''12'!D275</f>
        <v>1000</v>
      </c>
      <c r="O279" s="277">
        <f>+'data''12'!E275</f>
        <v>50</v>
      </c>
      <c r="P279" s="278">
        <f t="shared" si="70"/>
        <v>1050</v>
      </c>
      <c r="Q279" s="267">
        <f>IF('data''12'!G275&lt;Z279, 'data''12'!G275, 'data''12'!G275-Z279)</f>
        <v>3049</v>
      </c>
      <c r="R279" s="279"/>
      <c r="S279" s="279"/>
      <c r="T279" s="77" t="str">
        <f>+'data''12'!H275</f>
        <v>N</v>
      </c>
      <c r="U279" s="187" t="str">
        <f>+'data''12'!I275</f>
        <v>N</v>
      </c>
      <c r="V279" s="77"/>
      <c r="W279" s="78" t="str">
        <f t="shared" si="71"/>
        <v/>
      </c>
      <c r="X279" s="79" t="str">
        <f t="shared" si="72"/>
        <v/>
      </c>
      <c r="Y279" s="77">
        <f t="shared" si="73"/>
        <v>0</v>
      </c>
      <c r="Z279" s="5">
        <v>161</v>
      </c>
      <c r="AA279" s="5">
        <v>214</v>
      </c>
      <c r="AC279" s="35" t="str">
        <f t="shared" si="74"/>
        <v/>
      </c>
      <c r="AD279" s="279">
        <f t="shared" si="60"/>
        <v>0</v>
      </c>
    </row>
    <row r="280" spans="1:30">
      <c r="B280" s="266">
        <v>41181</v>
      </c>
      <c r="C280" s="267">
        <f>'data''12'!B276</f>
        <v>790.03439000000003</v>
      </c>
      <c r="D280" s="268">
        <f t="shared" si="61"/>
        <v>1000</v>
      </c>
      <c r="E280" s="269">
        <f t="shared" si="62"/>
        <v>0</v>
      </c>
      <c r="F280" s="270">
        <f t="shared" si="63"/>
        <v>0</v>
      </c>
      <c r="G280" s="271">
        <f t="shared" si="64"/>
        <v>0</v>
      </c>
      <c r="H280" s="268">
        <f t="shared" si="65"/>
        <v>1000</v>
      </c>
      <c r="I280" s="272">
        <f t="shared" si="66"/>
        <v>0</v>
      </c>
      <c r="J280" s="273">
        <f t="shared" si="67"/>
        <v>1938</v>
      </c>
      <c r="K280" s="274">
        <f t="shared" si="68"/>
        <v>1122.4003299999999</v>
      </c>
      <c r="L280" s="267">
        <f>'data''12'!C276</f>
        <v>4060.4003299999999</v>
      </c>
      <c r="M280" s="275">
        <f t="shared" si="69"/>
        <v>2938</v>
      </c>
      <c r="N280" s="276">
        <f>+'data''12'!D276</f>
        <v>1000</v>
      </c>
      <c r="O280" s="277">
        <f>+'data''12'!E276</f>
        <v>50</v>
      </c>
      <c r="P280" s="278">
        <f t="shared" si="70"/>
        <v>1050</v>
      </c>
      <c r="Q280" s="267">
        <f>IF('data''12'!G276&lt;Z280, 'data''12'!G276, 'data''12'!G276-Z280)</f>
        <v>2938</v>
      </c>
      <c r="R280" s="279"/>
      <c r="S280" s="279"/>
      <c r="T280" s="77" t="str">
        <f>+'data''12'!H276</f>
        <v>N</v>
      </c>
      <c r="U280" s="187" t="str">
        <f>+'data''12'!I276</f>
        <v>N</v>
      </c>
      <c r="V280" s="77"/>
      <c r="W280" s="78" t="str">
        <f t="shared" si="71"/>
        <v/>
      </c>
      <c r="X280" s="79" t="str">
        <f t="shared" si="72"/>
        <v/>
      </c>
      <c r="Y280" s="77">
        <f t="shared" si="73"/>
        <v>0</v>
      </c>
      <c r="Z280" s="5">
        <v>161</v>
      </c>
      <c r="AA280" s="5">
        <v>214</v>
      </c>
      <c r="AC280" s="35" t="str">
        <f t="shared" si="74"/>
        <v/>
      </c>
      <c r="AD280" s="279">
        <f t="shared" si="60"/>
        <v>0</v>
      </c>
    </row>
    <row r="281" spans="1:30">
      <c r="B281" s="266">
        <v>41182</v>
      </c>
      <c r="C281" s="267">
        <f>'data''12'!B277</f>
        <v>790.03439000000003</v>
      </c>
      <c r="D281" s="268">
        <f t="shared" si="61"/>
        <v>1000</v>
      </c>
      <c r="E281" s="269">
        <f t="shared" si="62"/>
        <v>0</v>
      </c>
      <c r="F281" s="270">
        <f t="shared" si="63"/>
        <v>0</v>
      </c>
      <c r="G281" s="271">
        <f t="shared" si="64"/>
        <v>0</v>
      </c>
      <c r="H281" s="268">
        <f t="shared" si="65"/>
        <v>1000</v>
      </c>
      <c r="I281" s="272">
        <f t="shared" si="66"/>
        <v>0</v>
      </c>
      <c r="J281" s="273">
        <f t="shared" si="67"/>
        <v>2002</v>
      </c>
      <c r="K281" s="274">
        <f t="shared" si="68"/>
        <v>1055.7046700000001</v>
      </c>
      <c r="L281" s="267">
        <f>'data''12'!C277</f>
        <v>4057.7046700000001</v>
      </c>
      <c r="M281" s="275">
        <f t="shared" si="69"/>
        <v>3002</v>
      </c>
      <c r="N281" s="276">
        <f>+'data''12'!D277</f>
        <v>1000</v>
      </c>
      <c r="O281" s="277">
        <f>+'data''12'!E277</f>
        <v>50</v>
      </c>
      <c r="P281" s="278">
        <f t="shared" si="70"/>
        <v>1050</v>
      </c>
      <c r="Q281" s="267">
        <f>IF('data''12'!G277&lt;Z281, 'data''12'!G277, 'data''12'!G277-Z281)</f>
        <v>3002</v>
      </c>
      <c r="R281" s="279"/>
      <c r="S281" s="279"/>
      <c r="T281" s="77" t="str">
        <f>+'data''12'!H277</f>
        <v>N</v>
      </c>
      <c r="U281" s="187" t="str">
        <f>+'data''12'!I277</f>
        <v>N</v>
      </c>
      <c r="V281" s="77"/>
      <c r="W281" s="78" t="str">
        <f t="shared" si="71"/>
        <v/>
      </c>
      <c r="X281" s="79" t="str">
        <f t="shared" si="72"/>
        <v/>
      </c>
      <c r="Y281" s="77">
        <f t="shared" si="73"/>
        <v>0</v>
      </c>
      <c r="Z281" s="5">
        <v>161</v>
      </c>
      <c r="AA281" s="5">
        <v>214</v>
      </c>
      <c r="AC281" s="35" t="str">
        <f t="shared" si="74"/>
        <v/>
      </c>
      <c r="AD281" s="279">
        <f t="shared" si="60"/>
        <v>0</v>
      </c>
    </row>
    <row r="282" spans="1:30" s="85" customFormat="1">
      <c r="A282" s="280"/>
      <c r="B282" s="266">
        <v>41183</v>
      </c>
      <c r="C282" s="267">
        <f>'data''12'!B278</f>
        <v>813.73037999999997</v>
      </c>
      <c r="D282" s="268">
        <f t="shared" si="61"/>
        <v>1700</v>
      </c>
      <c r="E282" s="269">
        <f t="shared" si="62"/>
        <v>0</v>
      </c>
      <c r="F282" s="270">
        <f t="shared" si="63"/>
        <v>0</v>
      </c>
      <c r="G282" s="271">
        <f t="shared" si="64"/>
        <v>0</v>
      </c>
      <c r="H282" s="268">
        <f t="shared" si="65"/>
        <v>1700</v>
      </c>
      <c r="I282" s="272">
        <f t="shared" si="66"/>
        <v>0</v>
      </c>
      <c r="J282" s="273">
        <f t="shared" si="67"/>
        <v>1285</v>
      </c>
      <c r="K282" s="274">
        <f t="shared" si="68"/>
        <v>1071</v>
      </c>
      <c r="L282" s="267">
        <f>'data''12'!C278</f>
        <v>4056</v>
      </c>
      <c r="M282" s="275">
        <f t="shared" si="69"/>
        <v>2985</v>
      </c>
      <c r="N282" s="276">
        <f>+'data''12'!D278</f>
        <v>1700</v>
      </c>
      <c r="O282" s="277">
        <f>+'data''12'!E278</f>
        <v>50</v>
      </c>
      <c r="P282" s="278">
        <f t="shared" si="70"/>
        <v>1750</v>
      </c>
      <c r="Q282" s="267">
        <f>IF('data''12'!G278&lt;Z282, 'data''12'!G278, 'data''12'!G278-Z282)</f>
        <v>2985</v>
      </c>
      <c r="R282" s="281"/>
      <c r="S282" s="281"/>
      <c r="T282" s="77" t="str">
        <f>+'data''12'!H278</f>
        <v>N</v>
      </c>
      <c r="U282" s="187" t="str">
        <f>+'data''12'!I278</f>
        <v>N</v>
      </c>
      <c r="V282" s="82"/>
      <c r="W282" s="78" t="str">
        <f t="shared" si="71"/>
        <v/>
      </c>
      <c r="X282" s="79" t="str">
        <f t="shared" si="72"/>
        <v/>
      </c>
      <c r="Y282" s="77">
        <f t="shared" si="73"/>
        <v>0</v>
      </c>
      <c r="Z282" s="85">
        <v>199</v>
      </c>
      <c r="AA282" s="85">
        <v>214</v>
      </c>
      <c r="AC282" s="35" t="str">
        <f t="shared" si="74"/>
        <v/>
      </c>
      <c r="AD282" s="279">
        <f t="shared" si="60"/>
        <v>0</v>
      </c>
    </row>
    <row r="283" spans="1:30">
      <c r="B283" s="266">
        <v>41184</v>
      </c>
      <c r="C283" s="267">
        <f>'data''12'!B279</f>
        <v>860.61819000000003</v>
      </c>
      <c r="D283" s="268">
        <f t="shared" si="61"/>
        <v>1700</v>
      </c>
      <c r="E283" s="269">
        <f t="shared" si="62"/>
        <v>0</v>
      </c>
      <c r="F283" s="270">
        <f t="shared" si="63"/>
        <v>0</v>
      </c>
      <c r="G283" s="271">
        <f t="shared" si="64"/>
        <v>0</v>
      </c>
      <c r="H283" s="268">
        <f t="shared" si="65"/>
        <v>1700</v>
      </c>
      <c r="I283" s="272">
        <f t="shared" si="66"/>
        <v>0</v>
      </c>
      <c r="J283" s="273">
        <f t="shared" si="67"/>
        <v>1135</v>
      </c>
      <c r="K283" s="274">
        <f t="shared" si="68"/>
        <v>1741</v>
      </c>
      <c r="L283" s="267">
        <f>'data''12'!C279</f>
        <v>4576</v>
      </c>
      <c r="M283" s="275">
        <f t="shared" si="69"/>
        <v>2835</v>
      </c>
      <c r="N283" s="276">
        <f>+'data''12'!D279</f>
        <v>1700</v>
      </c>
      <c r="O283" s="277">
        <f>+'data''12'!E279</f>
        <v>50</v>
      </c>
      <c r="P283" s="278">
        <f t="shared" si="70"/>
        <v>1750</v>
      </c>
      <c r="Q283" s="267">
        <f>IF('data''12'!G279&lt;Z283, 'data''12'!G279, 'data''12'!G279-Z283)</f>
        <v>2835</v>
      </c>
      <c r="R283" s="279"/>
      <c r="S283" s="279"/>
      <c r="T283" s="77" t="str">
        <f>+'data''12'!H279</f>
        <v>N</v>
      </c>
      <c r="U283" s="187" t="str">
        <f>+'data''12'!I279</f>
        <v>N</v>
      </c>
      <c r="V283" s="77"/>
      <c r="W283" s="78" t="str">
        <f t="shared" si="71"/>
        <v/>
      </c>
      <c r="X283" s="79" t="str">
        <f t="shared" si="72"/>
        <v/>
      </c>
      <c r="Y283" s="77">
        <f t="shared" si="73"/>
        <v>0</v>
      </c>
      <c r="Z283" s="85">
        <v>199</v>
      </c>
      <c r="AA283" s="5">
        <v>214</v>
      </c>
      <c r="AC283" s="35" t="str">
        <f t="shared" si="74"/>
        <v/>
      </c>
      <c r="AD283" s="279">
        <f t="shared" si="60"/>
        <v>0</v>
      </c>
    </row>
    <row r="284" spans="1:30">
      <c r="B284" s="266">
        <v>41185</v>
      </c>
      <c r="C284" s="267">
        <f>'data''12'!B280</f>
        <v>860.61819000000003</v>
      </c>
      <c r="D284" s="268">
        <f t="shared" si="61"/>
        <v>1700</v>
      </c>
      <c r="E284" s="269">
        <f t="shared" si="62"/>
        <v>0</v>
      </c>
      <c r="F284" s="270">
        <f t="shared" si="63"/>
        <v>0</v>
      </c>
      <c r="G284" s="271">
        <f t="shared" si="64"/>
        <v>0</v>
      </c>
      <c r="H284" s="268">
        <f t="shared" si="65"/>
        <v>1700</v>
      </c>
      <c r="I284" s="272">
        <f t="shared" si="66"/>
        <v>0</v>
      </c>
      <c r="J284" s="273">
        <f t="shared" si="67"/>
        <v>1228</v>
      </c>
      <c r="K284" s="274">
        <f t="shared" si="68"/>
        <v>2652</v>
      </c>
      <c r="L284" s="267">
        <f>'data''12'!C280</f>
        <v>5580</v>
      </c>
      <c r="M284" s="275">
        <f t="shared" si="69"/>
        <v>2928</v>
      </c>
      <c r="N284" s="276">
        <f>+'data''12'!D280</f>
        <v>1700</v>
      </c>
      <c r="O284" s="277">
        <f>+'data''12'!E280</f>
        <v>50</v>
      </c>
      <c r="P284" s="278">
        <f t="shared" si="70"/>
        <v>1750</v>
      </c>
      <c r="Q284" s="267">
        <f>IF('data''12'!G280&lt;Z284, 'data''12'!G280, 'data''12'!G280-Z284)</f>
        <v>2928</v>
      </c>
      <c r="R284" s="279"/>
      <c r="S284" s="279"/>
      <c r="T284" s="77" t="str">
        <f>+'data''12'!H280</f>
        <v>N</v>
      </c>
      <c r="U284" s="187" t="str">
        <f>+'data''12'!I280</f>
        <v>N</v>
      </c>
      <c r="V284" s="77"/>
      <c r="W284" s="78" t="str">
        <f t="shared" si="71"/>
        <v/>
      </c>
      <c r="X284" s="79" t="str">
        <f t="shared" si="72"/>
        <v/>
      </c>
      <c r="Y284" s="77">
        <f t="shared" si="73"/>
        <v>0</v>
      </c>
      <c r="Z284" s="85">
        <v>199</v>
      </c>
      <c r="AA284" s="5">
        <v>214</v>
      </c>
      <c r="AC284" s="35" t="str">
        <f t="shared" si="74"/>
        <v/>
      </c>
      <c r="AD284" s="279">
        <f t="shared" si="60"/>
        <v>0</v>
      </c>
    </row>
    <row r="285" spans="1:30">
      <c r="B285" s="266">
        <v>41186</v>
      </c>
      <c r="C285" s="267">
        <f>'data''12'!B281</f>
        <v>860.61819000000003</v>
      </c>
      <c r="D285" s="268">
        <f t="shared" si="61"/>
        <v>1700</v>
      </c>
      <c r="E285" s="269">
        <f t="shared" si="62"/>
        <v>0</v>
      </c>
      <c r="F285" s="270">
        <f t="shared" si="63"/>
        <v>0</v>
      </c>
      <c r="G285" s="271">
        <f t="shared" si="64"/>
        <v>0</v>
      </c>
      <c r="H285" s="268">
        <f t="shared" si="65"/>
        <v>1700</v>
      </c>
      <c r="I285" s="272">
        <f t="shared" si="66"/>
        <v>0</v>
      </c>
      <c r="J285" s="273">
        <f t="shared" si="67"/>
        <v>1328</v>
      </c>
      <c r="K285" s="274">
        <f t="shared" si="68"/>
        <v>3028</v>
      </c>
      <c r="L285" s="267">
        <f>'data''12'!C281</f>
        <v>6056</v>
      </c>
      <c r="M285" s="275">
        <f t="shared" si="69"/>
        <v>3028</v>
      </c>
      <c r="N285" s="276">
        <f>+'data''12'!D281</f>
        <v>1700</v>
      </c>
      <c r="O285" s="277">
        <f>+'data''12'!E281</f>
        <v>50</v>
      </c>
      <c r="P285" s="278">
        <f t="shared" si="70"/>
        <v>1750</v>
      </c>
      <c r="Q285" s="267">
        <f>IF('data''12'!G281&lt;Z285, 'data''12'!G281, 'data''12'!G281-Z285)</f>
        <v>3028</v>
      </c>
      <c r="R285" s="279"/>
      <c r="S285" s="279"/>
      <c r="T285" s="77" t="str">
        <f>+'data''12'!H281</f>
        <v>N</v>
      </c>
      <c r="U285" s="187" t="str">
        <f>+'data''12'!I281</f>
        <v>N</v>
      </c>
      <c r="V285" s="77"/>
      <c r="W285" s="78" t="str">
        <f t="shared" si="71"/>
        <v/>
      </c>
      <c r="X285" s="79" t="str">
        <f t="shared" si="72"/>
        <v/>
      </c>
      <c r="Y285" s="77">
        <f t="shared" si="73"/>
        <v>0</v>
      </c>
      <c r="Z285" s="85">
        <v>199</v>
      </c>
      <c r="AA285" s="5">
        <v>214</v>
      </c>
      <c r="AC285" s="35" t="str">
        <f t="shared" si="74"/>
        <v/>
      </c>
      <c r="AD285" s="279">
        <f t="shared" si="60"/>
        <v>0</v>
      </c>
    </row>
    <row r="286" spans="1:30">
      <c r="B286" s="266">
        <v>41187</v>
      </c>
      <c r="C286" s="267">
        <f>'data''12'!B282</f>
        <v>860.61819000000003</v>
      </c>
      <c r="D286" s="268">
        <f t="shared" si="61"/>
        <v>1700</v>
      </c>
      <c r="E286" s="269">
        <f t="shared" si="62"/>
        <v>0</v>
      </c>
      <c r="F286" s="270">
        <f t="shared" si="63"/>
        <v>0</v>
      </c>
      <c r="G286" s="271">
        <f t="shared" si="64"/>
        <v>0</v>
      </c>
      <c r="H286" s="268">
        <f t="shared" si="65"/>
        <v>1700</v>
      </c>
      <c r="I286" s="272">
        <f t="shared" si="66"/>
        <v>0</v>
      </c>
      <c r="J286" s="273">
        <f t="shared" si="67"/>
        <v>1756</v>
      </c>
      <c r="K286" s="274">
        <f t="shared" si="68"/>
        <v>2602.6512500000008</v>
      </c>
      <c r="L286" s="267">
        <f>'data''12'!C282</f>
        <v>6058.6512500000008</v>
      </c>
      <c r="M286" s="275">
        <f t="shared" si="69"/>
        <v>3456</v>
      </c>
      <c r="N286" s="276">
        <f>+'data''12'!D282</f>
        <v>1700</v>
      </c>
      <c r="O286" s="277">
        <f>+'data''12'!E282</f>
        <v>50</v>
      </c>
      <c r="P286" s="278">
        <f t="shared" si="70"/>
        <v>1750</v>
      </c>
      <c r="Q286" s="267">
        <f>IF('data''12'!G282&lt;Z286, 'data''12'!G282, 'data''12'!G282-Z286)</f>
        <v>3456</v>
      </c>
      <c r="R286" s="279"/>
      <c r="S286" s="279"/>
      <c r="T286" s="77" t="str">
        <f>+'data''12'!H282</f>
        <v>N</v>
      </c>
      <c r="U286" s="187" t="str">
        <f>+'data''12'!I282</f>
        <v>N</v>
      </c>
      <c r="V286" s="77"/>
      <c r="W286" s="78" t="str">
        <f t="shared" si="71"/>
        <v/>
      </c>
      <c r="X286" s="79" t="str">
        <f t="shared" si="72"/>
        <v/>
      </c>
      <c r="Y286" s="77">
        <f t="shared" si="73"/>
        <v>0</v>
      </c>
      <c r="Z286" s="85">
        <v>199</v>
      </c>
      <c r="AA286" s="5">
        <v>214</v>
      </c>
      <c r="AC286" s="35" t="str">
        <f t="shared" si="74"/>
        <v/>
      </c>
      <c r="AD286" s="279">
        <f t="shared" si="60"/>
        <v>0</v>
      </c>
    </row>
    <row r="287" spans="1:30">
      <c r="B287" s="266">
        <v>41188</v>
      </c>
      <c r="C287" s="267">
        <f>'data''12'!B283</f>
        <v>860.61819000000003</v>
      </c>
      <c r="D287" s="268">
        <f t="shared" si="61"/>
        <v>1700</v>
      </c>
      <c r="E287" s="269">
        <f t="shared" si="62"/>
        <v>0</v>
      </c>
      <c r="F287" s="270">
        <f t="shared" si="63"/>
        <v>0</v>
      </c>
      <c r="G287" s="271">
        <f t="shared" si="64"/>
        <v>0</v>
      </c>
      <c r="H287" s="268">
        <f t="shared" si="65"/>
        <v>1700</v>
      </c>
      <c r="I287" s="272">
        <f t="shared" si="66"/>
        <v>0</v>
      </c>
      <c r="J287" s="273">
        <f t="shared" si="67"/>
        <v>2716</v>
      </c>
      <c r="K287" s="274">
        <f t="shared" si="68"/>
        <v>1642.0311999999994</v>
      </c>
      <c r="L287" s="267">
        <f>'data''12'!C283</f>
        <v>6058.0311999999994</v>
      </c>
      <c r="M287" s="275">
        <f t="shared" si="69"/>
        <v>4416</v>
      </c>
      <c r="N287" s="276">
        <f>+'data''12'!D283</f>
        <v>1700</v>
      </c>
      <c r="O287" s="277">
        <f>+'data''12'!E283</f>
        <v>50</v>
      </c>
      <c r="P287" s="278">
        <f t="shared" si="70"/>
        <v>1750</v>
      </c>
      <c r="Q287" s="267">
        <f>IF('data''12'!G283&lt;Z287, 'data''12'!G283, 'data''12'!G283-Z287)</f>
        <v>4416</v>
      </c>
      <c r="R287" s="279"/>
      <c r="S287" s="279"/>
      <c r="T287" s="77" t="str">
        <f>+'data''12'!H283</f>
        <v>N</v>
      </c>
      <c r="U287" s="187" t="str">
        <f>+'data''12'!I283</f>
        <v>N</v>
      </c>
      <c r="V287" s="77"/>
      <c r="W287" s="78" t="str">
        <f t="shared" si="71"/>
        <v/>
      </c>
      <c r="X287" s="79" t="str">
        <f t="shared" si="72"/>
        <v/>
      </c>
      <c r="Y287" s="77">
        <f t="shared" si="73"/>
        <v>0</v>
      </c>
      <c r="Z287" s="85">
        <v>199</v>
      </c>
      <c r="AA287" s="5">
        <v>214</v>
      </c>
      <c r="AC287" s="35" t="str">
        <f t="shared" si="74"/>
        <v/>
      </c>
      <c r="AD287" s="279">
        <f t="shared" si="60"/>
        <v>0</v>
      </c>
    </row>
    <row r="288" spans="1:30">
      <c r="B288" s="266">
        <v>41189</v>
      </c>
      <c r="C288" s="267">
        <f>'data''12'!B284</f>
        <v>860.61819000000003</v>
      </c>
      <c r="D288" s="268">
        <f t="shared" si="61"/>
        <v>1700</v>
      </c>
      <c r="E288" s="269">
        <f t="shared" si="62"/>
        <v>0</v>
      </c>
      <c r="F288" s="270">
        <f t="shared" si="63"/>
        <v>0</v>
      </c>
      <c r="G288" s="271">
        <f t="shared" si="64"/>
        <v>0</v>
      </c>
      <c r="H288" s="268">
        <f t="shared" si="65"/>
        <v>1700</v>
      </c>
      <c r="I288" s="272">
        <f t="shared" si="66"/>
        <v>0</v>
      </c>
      <c r="J288" s="273">
        <f t="shared" si="67"/>
        <v>2742</v>
      </c>
      <c r="K288" s="274">
        <f t="shared" si="68"/>
        <v>1615.7885399999996</v>
      </c>
      <c r="L288" s="267">
        <f>'data''12'!C284</f>
        <v>6057.7885399999996</v>
      </c>
      <c r="M288" s="275">
        <f t="shared" si="69"/>
        <v>4442</v>
      </c>
      <c r="N288" s="276">
        <f>+'data''12'!D284</f>
        <v>1700</v>
      </c>
      <c r="O288" s="277">
        <f>+'data''12'!E284</f>
        <v>50</v>
      </c>
      <c r="P288" s="278">
        <f t="shared" si="70"/>
        <v>1750</v>
      </c>
      <c r="Q288" s="267">
        <f>IF('data''12'!G284&lt;Z288, 'data''12'!G284, 'data''12'!G284-Z288)</f>
        <v>4442</v>
      </c>
      <c r="R288" s="279"/>
      <c r="S288" s="279"/>
      <c r="T288" s="77" t="str">
        <f>+'data''12'!H284</f>
        <v>N</v>
      </c>
      <c r="U288" s="187" t="str">
        <f>+'data''12'!I284</f>
        <v>N</v>
      </c>
      <c r="V288" s="77"/>
      <c r="W288" s="78" t="str">
        <f t="shared" si="71"/>
        <v/>
      </c>
      <c r="X288" s="79" t="str">
        <f t="shared" si="72"/>
        <v/>
      </c>
      <c r="Y288" s="77">
        <f t="shared" si="73"/>
        <v>0</v>
      </c>
      <c r="Z288" s="85">
        <v>199</v>
      </c>
      <c r="AA288" s="5">
        <v>214</v>
      </c>
      <c r="AC288" s="35" t="str">
        <f t="shared" si="74"/>
        <v/>
      </c>
      <c r="AD288" s="279">
        <f t="shared" si="60"/>
        <v>0</v>
      </c>
    </row>
    <row r="289" spans="2:30">
      <c r="B289" s="266">
        <v>41190</v>
      </c>
      <c r="C289" s="267">
        <f>'data''12'!B285</f>
        <v>860.61819000000003</v>
      </c>
      <c r="D289" s="268">
        <f t="shared" si="61"/>
        <v>1700</v>
      </c>
      <c r="E289" s="269">
        <f t="shared" si="62"/>
        <v>0</v>
      </c>
      <c r="F289" s="270">
        <f t="shared" si="63"/>
        <v>0</v>
      </c>
      <c r="G289" s="271">
        <f t="shared" si="64"/>
        <v>0</v>
      </c>
      <c r="H289" s="268">
        <f t="shared" si="65"/>
        <v>1700</v>
      </c>
      <c r="I289" s="272">
        <f t="shared" si="66"/>
        <v>0</v>
      </c>
      <c r="J289" s="273">
        <f t="shared" si="67"/>
        <v>2746</v>
      </c>
      <c r="K289" s="274">
        <f t="shared" si="68"/>
        <v>1610</v>
      </c>
      <c r="L289" s="267">
        <f>'data''12'!C285</f>
        <v>6056</v>
      </c>
      <c r="M289" s="275">
        <f t="shared" si="69"/>
        <v>4446</v>
      </c>
      <c r="N289" s="276">
        <f>+'data''12'!D285</f>
        <v>1700</v>
      </c>
      <c r="O289" s="277">
        <f>+'data''12'!E285</f>
        <v>50</v>
      </c>
      <c r="P289" s="278">
        <f t="shared" si="70"/>
        <v>1750</v>
      </c>
      <c r="Q289" s="267">
        <f>IF('data''12'!G285&lt;Z289, 'data''12'!G285, 'data''12'!G285-Z289)</f>
        <v>4446</v>
      </c>
      <c r="R289" s="279"/>
      <c r="S289" s="279"/>
      <c r="T289" s="77" t="str">
        <f>+'data''12'!H285</f>
        <v>N</v>
      </c>
      <c r="U289" s="187" t="str">
        <f>+'data''12'!I285</f>
        <v>N</v>
      </c>
      <c r="V289" s="77"/>
      <c r="W289" s="78" t="str">
        <f t="shared" si="71"/>
        <v/>
      </c>
      <c r="X289" s="79" t="str">
        <f t="shared" si="72"/>
        <v/>
      </c>
      <c r="Y289" s="77">
        <f t="shared" si="73"/>
        <v>0</v>
      </c>
      <c r="Z289" s="85">
        <v>199</v>
      </c>
      <c r="AA289" s="5">
        <v>214</v>
      </c>
      <c r="AC289" s="35" t="str">
        <f t="shared" si="74"/>
        <v/>
      </c>
      <c r="AD289" s="279">
        <f t="shared" si="60"/>
        <v>0</v>
      </c>
    </row>
    <row r="290" spans="2:30">
      <c r="B290" s="266">
        <v>41191</v>
      </c>
      <c r="C290" s="267">
        <f>'data''12'!B286</f>
        <v>873.22244000000001</v>
      </c>
      <c r="D290" s="268">
        <f t="shared" si="61"/>
        <v>1700</v>
      </c>
      <c r="E290" s="269">
        <f t="shared" si="62"/>
        <v>0</v>
      </c>
      <c r="F290" s="270">
        <f t="shared" si="63"/>
        <v>0</v>
      </c>
      <c r="G290" s="271">
        <f t="shared" si="64"/>
        <v>0</v>
      </c>
      <c r="H290" s="268">
        <f t="shared" si="65"/>
        <v>1700</v>
      </c>
      <c r="I290" s="272">
        <f t="shared" si="66"/>
        <v>0</v>
      </c>
      <c r="J290" s="273">
        <f t="shared" si="67"/>
        <v>2754</v>
      </c>
      <c r="K290" s="274">
        <f t="shared" si="68"/>
        <v>1603.5240700000004</v>
      </c>
      <c r="L290" s="267">
        <f>'data''12'!C286</f>
        <v>6057.5240700000004</v>
      </c>
      <c r="M290" s="275">
        <f t="shared" si="69"/>
        <v>4454</v>
      </c>
      <c r="N290" s="276">
        <f>+'data''12'!D286</f>
        <v>1700</v>
      </c>
      <c r="O290" s="277">
        <f>+'data''12'!E286</f>
        <v>50</v>
      </c>
      <c r="P290" s="278">
        <f t="shared" si="70"/>
        <v>1750</v>
      </c>
      <c r="Q290" s="267">
        <f>IF('data''12'!G286&lt;Z290, 'data''12'!G286, 'data''12'!G286-Z290)</f>
        <v>4454</v>
      </c>
      <c r="R290" s="279"/>
      <c r="S290" s="279"/>
      <c r="T290" s="77" t="str">
        <f>+'data''12'!H286</f>
        <v>N</v>
      </c>
      <c r="U290" s="187" t="str">
        <f>+'data''12'!I286</f>
        <v>N</v>
      </c>
      <c r="V290" s="77"/>
      <c r="W290" s="78" t="str">
        <f t="shared" si="71"/>
        <v/>
      </c>
      <c r="X290" s="79" t="str">
        <f t="shared" si="72"/>
        <v/>
      </c>
      <c r="Y290" s="77">
        <f t="shared" si="73"/>
        <v>0</v>
      </c>
      <c r="Z290" s="85">
        <v>199</v>
      </c>
      <c r="AA290" s="5">
        <v>214</v>
      </c>
      <c r="AC290" s="35" t="str">
        <f t="shared" si="74"/>
        <v/>
      </c>
      <c r="AD290" s="279">
        <f t="shared" si="60"/>
        <v>0</v>
      </c>
    </row>
    <row r="291" spans="2:30">
      <c r="B291" s="266">
        <v>41192</v>
      </c>
      <c r="C291" s="267">
        <f>'data''12'!B287</f>
        <v>895.91008999999997</v>
      </c>
      <c r="D291" s="268">
        <f t="shared" si="61"/>
        <v>1700</v>
      </c>
      <c r="E291" s="269">
        <f t="shared" si="62"/>
        <v>0</v>
      </c>
      <c r="F291" s="270">
        <f t="shared" si="63"/>
        <v>0</v>
      </c>
      <c r="G291" s="271">
        <f t="shared" si="64"/>
        <v>0</v>
      </c>
      <c r="H291" s="268">
        <f t="shared" si="65"/>
        <v>1700</v>
      </c>
      <c r="I291" s="272">
        <f t="shared" si="66"/>
        <v>0</v>
      </c>
      <c r="J291" s="273">
        <f t="shared" si="67"/>
        <v>2991</v>
      </c>
      <c r="K291" s="274">
        <f t="shared" si="68"/>
        <v>1368</v>
      </c>
      <c r="L291" s="267">
        <f>'data''12'!C287</f>
        <v>6059</v>
      </c>
      <c r="M291" s="275">
        <f t="shared" si="69"/>
        <v>4691</v>
      </c>
      <c r="N291" s="276">
        <f>+'data''12'!D287</f>
        <v>1700</v>
      </c>
      <c r="O291" s="277">
        <f>+'data''12'!E287</f>
        <v>50</v>
      </c>
      <c r="P291" s="278">
        <f t="shared" si="70"/>
        <v>1750</v>
      </c>
      <c r="Q291" s="267">
        <f>IF('data''12'!G287&lt;Z291, 'data''12'!G287, 'data''12'!G287-Z291)</f>
        <v>4691</v>
      </c>
      <c r="R291" s="279"/>
      <c r="S291" s="279"/>
      <c r="T291" s="77" t="str">
        <f>+'data''12'!H287</f>
        <v>N</v>
      </c>
      <c r="U291" s="187" t="str">
        <f>+'data''12'!I287</f>
        <v>N</v>
      </c>
      <c r="V291" s="77"/>
      <c r="W291" s="78" t="str">
        <f t="shared" si="71"/>
        <v/>
      </c>
      <c r="X291" s="79" t="str">
        <f t="shared" si="72"/>
        <v/>
      </c>
      <c r="Y291" s="77">
        <f t="shared" si="73"/>
        <v>0</v>
      </c>
      <c r="Z291" s="85">
        <v>199</v>
      </c>
      <c r="AA291" s="5">
        <v>214</v>
      </c>
      <c r="AC291" s="35" t="str">
        <f t="shared" si="74"/>
        <v/>
      </c>
      <c r="AD291" s="279">
        <f t="shared" si="60"/>
        <v>0</v>
      </c>
    </row>
    <row r="292" spans="2:30">
      <c r="B292" s="266">
        <v>41193</v>
      </c>
      <c r="C292" s="267">
        <f>'data''12'!B288</f>
        <v>921.11859000000004</v>
      </c>
      <c r="D292" s="268">
        <f t="shared" si="61"/>
        <v>1700</v>
      </c>
      <c r="E292" s="269">
        <f t="shared" si="62"/>
        <v>0</v>
      </c>
      <c r="F292" s="270">
        <f t="shared" si="63"/>
        <v>0</v>
      </c>
      <c r="G292" s="271">
        <f t="shared" si="64"/>
        <v>0</v>
      </c>
      <c r="H292" s="268">
        <f t="shared" si="65"/>
        <v>1700</v>
      </c>
      <c r="I292" s="272">
        <f t="shared" si="66"/>
        <v>0</v>
      </c>
      <c r="J292" s="273">
        <f t="shared" si="67"/>
        <v>3389</v>
      </c>
      <c r="K292" s="274">
        <f t="shared" si="68"/>
        <v>477</v>
      </c>
      <c r="L292" s="267">
        <f>'data''12'!C288</f>
        <v>5566</v>
      </c>
      <c r="M292" s="275">
        <f t="shared" si="69"/>
        <v>5089</v>
      </c>
      <c r="N292" s="276">
        <f>+'data''12'!D288</f>
        <v>1700</v>
      </c>
      <c r="O292" s="277">
        <f>+'data''12'!E288</f>
        <v>50</v>
      </c>
      <c r="P292" s="278">
        <f t="shared" si="70"/>
        <v>1750</v>
      </c>
      <c r="Q292" s="267">
        <f>IF('data''12'!G288&lt;Z292, 'data''12'!G288, 'data''12'!G288-Z292)</f>
        <v>5089</v>
      </c>
      <c r="R292" s="279"/>
      <c r="S292" s="279"/>
      <c r="T292" s="77" t="str">
        <f>+'data''12'!H288</f>
        <v>N</v>
      </c>
      <c r="U292" s="187" t="str">
        <f>+'data''12'!I288</f>
        <v>N</v>
      </c>
      <c r="V292" s="77"/>
      <c r="W292" s="78" t="str">
        <f t="shared" si="71"/>
        <v/>
      </c>
      <c r="X292" s="79" t="str">
        <f t="shared" si="72"/>
        <v/>
      </c>
      <c r="Y292" s="77">
        <f t="shared" si="73"/>
        <v>0</v>
      </c>
      <c r="Z292" s="85">
        <v>199</v>
      </c>
      <c r="AA292" s="5">
        <v>214</v>
      </c>
      <c r="AC292" s="35" t="str">
        <f t="shared" si="74"/>
        <v/>
      </c>
      <c r="AD292" s="279">
        <f t="shared" si="60"/>
        <v>0</v>
      </c>
    </row>
    <row r="293" spans="2:30">
      <c r="B293" s="266">
        <v>41194</v>
      </c>
      <c r="C293" s="267">
        <f>'data''12'!B289</f>
        <v>954.39381000000003</v>
      </c>
      <c r="D293" s="268">
        <f t="shared" si="61"/>
        <v>1700</v>
      </c>
      <c r="E293" s="269">
        <f t="shared" si="62"/>
        <v>0</v>
      </c>
      <c r="F293" s="270">
        <f t="shared" si="63"/>
        <v>0</v>
      </c>
      <c r="G293" s="271">
        <f t="shared" si="64"/>
        <v>0</v>
      </c>
      <c r="H293" s="268">
        <f t="shared" si="65"/>
        <v>1700</v>
      </c>
      <c r="I293" s="272">
        <f t="shared" si="66"/>
        <v>0</v>
      </c>
      <c r="J293" s="273">
        <f t="shared" si="67"/>
        <v>2720</v>
      </c>
      <c r="K293" s="274">
        <f t="shared" si="68"/>
        <v>142</v>
      </c>
      <c r="L293" s="267">
        <f>'data''12'!C289</f>
        <v>4562</v>
      </c>
      <c r="M293" s="275">
        <f t="shared" si="69"/>
        <v>4420</v>
      </c>
      <c r="N293" s="276">
        <f>+'data''12'!D289</f>
        <v>1700</v>
      </c>
      <c r="O293" s="277">
        <f>+'data''12'!E289</f>
        <v>50</v>
      </c>
      <c r="P293" s="278">
        <f t="shared" si="70"/>
        <v>1750</v>
      </c>
      <c r="Q293" s="267">
        <f>IF('data''12'!G289&lt;Z293, 'data''12'!G289, 'data''12'!G289-Z293)</f>
        <v>4420</v>
      </c>
      <c r="R293" s="279"/>
      <c r="S293" s="279"/>
      <c r="T293" s="77" t="str">
        <f>+'data''12'!H289</f>
        <v>N</v>
      </c>
      <c r="U293" s="187" t="str">
        <f>+'data''12'!I289</f>
        <v>N</v>
      </c>
      <c r="V293" s="77"/>
      <c r="W293" s="78" t="str">
        <f t="shared" si="71"/>
        <v/>
      </c>
      <c r="X293" s="79" t="str">
        <f t="shared" si="72"/>
        <v/>
      </c>
      <c r="Y293" s="77">
        <f t="shared" si="73"/>
        <v>0</v>
      </c>
      <c r="Z293" s="85">
        <v>199</v>
      </c>
      <c r="AA293" s="5">
        <v>214</v>
      </c>
      <c r="AC293" s="35" t="str">
        <f t="shared" si="74"/>
        <v/>
      </c>
      <c r="AD293" s="279">
        <f t="shared" si="60"/>
        <v>0</v>
      </c>
    </row>
    <row r="294" spans="2:30">
      <c r="B294" s="266">
        <v>41195</v>
      </c>
      <c r="C294" s="267">
        <f>'data''12'!B290</f>
        <v>972.03976</v>
      </c>
      <c r="D294" s="268">
        <f t="shared" si="61"/>
        <v>1700</v>
      </c>
      <c r="E294" s="269">
        <f t="shared" si="62"/>
        <v>0</v>
      </c>
      <c r="F294" s="270">
        <f t="shared" si="63"/>
        <v>0</v>
      </c>
      <c r="G294" s="271">
        <f t="shared" si="64"/>
        <v>0</v>
      </c>
      <c r="H294" s="268">
        <f t="shared" si="65"/>
        <v>1700</v>
      </c>
      <c r="I294" s="272">
        <f t="shared" si="66"/>
        <v>0</v>
      </c>
      <c r="J294" s="273">
        <f t="shared" si="67"/>
        <v>1826</v>
      </c>
      <c r="K294" s="274">
        <f t="shared" si="68"/>
        <v>82</v>
      </c>
      <c r="L294" s="267">
        <f>'data''12'!C290</f>
        <v>3608</v>
      </c>
      <c r="M294" s="275">
        <f t="shared" si="69"/>
        <v>3526</v>
      </c>
      <c r="N294" s="276">
        <f>+'data''12'!D290</f>
        <v>1700</v>
      </c>
      <c r="O294" s="277">
        <f>+'data''12'!E290</f>
        <v>50</v>
      </c>
      <c r="P294" s="278">
        <f t="shared" si="70"/>
        <v>1750</v>
      </c>
      <c r="Q294" s="267">
        <f>IF('data''12'!G290&lt;Z294, 'data''12'!G290, 'data''12'!G290-Z294)</f>
        <v>3526</v>
      </c>
      <c r="R294" s="279"/>
      <c r="S294" s="279"/>
      <c r="T294" s="77" t="str">
        <f>+'data''12'!H290</f>
        <v>N</v>
      </c>
      <c r="U294" s="187" t="str">
        <f>+'data''12'!I290</f>
        <v>N</v>
      </c>
      <c r="V294" s="77"/>
      <c r="W294" s="78" t="str">
        <f t="shared" si="71"/>
        <v/>
      </c>
      <c r="X294" s="79" t="str">
        <f t="shared" si="72"/>
        <v/>
      </c>
      <c r="Y294" s="77">
        <f t="shared" si="73"/>
        <v>0</v>
      </c>
      <c r="Z294" s="85">
        <v>199</v>
      </c>
      <c r="AA294" s="5">
        <v>214</v>
      </c>
      <c r="AC294" s="35" t="str">
        <f t="shared" si="74"/>
        <v/>
      </c>
      <c r="AD294" s="279">
        <f t="shared" ref="AD294:AD357" si="75">M294-Q294</f>
        <v>0</v>
      </c>
    </row>
    <row r="295" spans="2:30">
      <c r="B295" s="266">
        <v>41196</v>
      </c>
      <c r="C295" s="267">
        <f>'data''12'!B291</f>
        <v>975.56894999999997</v>
      </c>
      <c r="D295" s="268">
        <f t="shared" si="61"/>
        <v>1700</v>
      </c>
      <c r="E295" s="269">
        <f t="shared" si="62"/>
        <v>0</v>
      </c>
      <c r="F295" s="270">
        <f t="shared" si="63"/>
        <v>0</v>
      </c>
      <c r="G295" s="271">
        <f t="shared" si="64"/>
        <v>0</v>
      </c>
      <c r="H295" s="268">
        <f t="shared" si="65"/>
        <v>1700</v>
      </c>
      <c r="I295" s="272">
        <f t="shared" si="66"/>
        <v>0</v>
      </c>
      <c r="J295" s="273">
        <f t="shared" si="67"/>
        <v>1051</v>
      </c>
      <c r="K295" s="274">
        <f t="shared" si="68"/>
        <v>0</v>
      </c>
      <c r="L295" s="267">
        <f>'data''12'!C291</f>
        <v>2751</v>
      </c>
      <c r="M295" s="275">
        <f t="shared" si="69"/>
        <v>2966</v>
      </c>
      <c r="N295" s="276">
        <f>+'data''12'!D291</f>
        <v>1700</v>
      </c>
      <c r="O295" s="277">
        <f>+'data''12'!E291</f>
        <v>50</v>
      </c>
      <c r="P295" s="278">
        <f t="shared" si="70"/>
        <v>1750</v>
      </c>
      <c r="Q295" s="267">
        <f>IF('data''12'!G291&lt;Z295, 'data''12'!G291, 'data''12'!G291-Z295)</f>
        <v>2966</v>
      </c>
      <c r="R295" s="279"/>
      <c r="S295" s="279"/>
      <c r="T295" s="77" t="str">
        <f>+'data''12'!H291</f>
        <v>N</v>
      </c>
      <c r="U295" s="187" t="str">
        <f>+'data''12'!I291</f>
        <v>N</v>
      </c>
      <c r="V295" s="77"/>
      <c r="W295" s="78" t="str">
        <f t="shared" si="71"/>
        <v/>
      </c>
      <c r="X295" s="79" t="str">
        <f t="shared" si="72"/>
        <v/>
      </c>
      <c r="Y295" s="77">
        <f t="shared" si="73"/>
        <v>215</v>
      </c>
      <c r="Z295" s="85">
        <v>199</v>
      </c>
      <c r="AA295" s="5">
        <v>214</v>
      </c>
      <c r="AC295" s="35" t="str">
        <f t="shared" si="74"/>
        <v/>
      </c>
      <c r="AD295" s="279">
        <f t="shared" si="75"/>
        <v>0</v>
      </c>
    </row>
    <row r="296" spans="2:30">
      <c r="B296" s="266">
        <v>41197</v>
      </c>
      <c r="C296" s="267">
        <f>'data''12'!B292</f>
        <v>989.18154000000004</v>
      </c>
      <c r="D296" s="268">
        <f t="shared" si="61"/>
        <v>1700</v>
      </c>
      <c r="E296" s="269">
        <f t="shared" si="62"/>
        <v>0</v>
      </c>
      <c r="F296" s="270">
        <f t="shared" si="63"/>
        <v>0</v>
      </c>
      <c r="G296" s="271">
        <f t="shared" si="64"/>
        <v>0</v>
      </c>
      <c r="H296" s="268">
        <f t="shared" si="65"/>
        <v>1700</v>
      </c>
      <c r="I296" s="272">
        <f t="shared" si="66"/>
        <v>0</v>
      </c>
      <c r="J296" s="273">
        <f t="shared" si="67"/>
        <v>298</v>
      </c>
      <c r="K296" s="274">
        <f t="shared" si="68"/>
        <v>461.14287000000013</v>
      </c>
      <c r="L296" s="267">
        <f>'data''12'!C292</f>
        <v>2459.1428700000001</v>
      </c>
      <c r="M296" s="275">
        <f t="shared" si="69"/>
        <v>1998</v>
      </c>
      <c r="N296" s="276">
        <f>+'data''12'!D292</f>
        <v>1700</v>
      </c>
      <c r="O296" s="277">
        <f>+'data''12'!E292</f>
        <v>50</v>
      </c>
      <c r="P296" s="278">
        <f t="shared" si="70"/>
        <v>1750</v>
      </c>
      <c r="Q296" s="267">
        <f>IF('data''12'!G292&lt;Z296, 'data''12'!G292, 'data''12'!G292-Z296)</f>
        <v>1998</v>
      </c>
      <c r="R296" s="279"/>
      <c r="S296" s="279"/>
      <c r="T296" s="77" t="str">
        <f>+'data''12'!H292</f>
        <v>N</v>
      </c>
      <c r="U296" s="187" t="str">
        <f>+'data''12'!I292</f>
        <v>N</v>
      </c>
      <c r="V296" s="77"/>
      <c r="W296" s="78" t="str">
        <f t="shared" si="71"/>
        <v/>
      </c>
      <c r="X296" s="79" t="str">
        <f t="shared" si="72"/>
        <v/>
      </c>
      <c r="Y296" s="77">
        <f t="shared" si="73"/>
        <v>0</v>
      </c>
      <c r="Z296" s="85">
        <v>199</v>
      </c>
      <c r="AA296" s="5">
        <v>214</v>
      </c>
      <c r="AC296" s="35" t="str">
        <f t="shared" si="74"/>
        <v/>
      </c>
      <c r="AD296" s="279">
        <f t="shared" si="75"/>
        <v>0</v>
      </c>
    </row>
    <row r="297" spans="2:30">
      <c r="B297" s="266">
        <v>41198</v>
      </c>
      <c r="C297" s="267">
        <f>'data''12'!B293</f>
        <v>1022.45676</v>
      </c>
      <c r="D297" s="268">
        <f t="shared" si="61"/>
        <v>1646</v>
      </c>
      <c r="E297" s="269">
        <f t="shared" si="62"/>
        <v>54</v>
      </c>
      <c r="F297" s="270">
        <f t="shared" si="63"/>
        <v>0</v>
      </c>
      <c r="G297" s="271">
        <f t="shared" si="64"/>
        <v>0</v>
      </c>
      <c r="H297" s="268">
        <f t="shared" si="65"/>
        <v>1700</v>
      </c>
      <c r="I297" s="272">
        <f t="shared" si="66"/>
        <v>0</v>
      </c>
      <c r="J297" s="273">
        <f t="shared" si="67"/>
        <v>0</v>
      </c>
      <c r="K297" s="274">
        <f t="shared" si="68"/>
        <v>739.70478000000003</v>
      </c>
      <c r="L297" s="267">
        <f>'data''12'!C293</f>
        <v>2439.70478</v>
      </c>
      <c r="M297" s="275">
        <f t="shared" si="69"/>
        <v>1646</v>
      </c>
      <c r="N297" s="276">
        <f>+'data''12'!D293</f>
        <v>1700</v>
      </c>
      <c r="O297" s="277">
        <f>+'data''12'!E293</f>
        <v>50</v>
      </c>
      <c r="P297" s="278">
        <f t="shared" si="70"/>
        <v>1750</v>
      </c>
      <c r="Q297" s="267">
        <f>IF('data''12'!G293&lt;Z297, 'data''12'!G293, 'data''12'!G293-Z297)</f>
        <v>1646</v>
      </c>
      <c r="R297" s="279"/>
      <c r="S297" s="279"/>
      <c r="T297" s="77" t="str">
        <f>+'data''12'!H293</f>
        <v>N</v>
      </c>
      <c r="U297" s="187" t="str">
        <f>+'data''12'!I293</f>
        <v>N</v>
      </c>
      <c r="V297" s="77"/>
      <c r="W297" s="78" t="str">
        <f t="shared" si="71"/>
        <v/>
      </c>
      <c r="X297" s="79" t="str">
        <f t="shared" si="72"/>
        <v/>
      </c>
      <c r="Y297" s="77">
        <f t="shared" si="73"/>
        <v>0</v>
      </c>
      <c r="Z297" s="85">
        <v>199</v>
      </c>
      <c r="AA297" s="5">
        <v>214</v>
      </c>
      <c r="AC297" s="35" t="str">
        <f t="shared" si="74"/>
        <v/>
      </c>
      <c r="AD297" s="279">
        <f t="shared" si="75"/>
        <v>0</v>
      </c>
    </row>
    <row r="298" spans="2:30">
      <c r="B298" s="266">
        <v>41199</v>
      </c>
      <c r="C298" s="267">
        <f>'data''12'!B294</f>
        <v>1041.6152199999999</v>
      </c>
      <c r="D298" s="268">
        <f t="shared" si="61"/>
        <v>1508</v>
      </c>
      <c r="E298" s="269">
        <f t="shared" si="62"/>
        <v>192</v>
      </c>
      <c r="F298" s="270">
        <f t="shared" si="63"/>
        <v>0</v>
      </c>
      <c r="G298" s="271">
        <f t="shared" si="64"/>
        <v>0</v>
      </c>
      <c r="H298" s="268">
        <f t="shared" si="65"/>
        <v>1700</v>
      </c>
      <c r="I298" s="272">
        <f t="shared" si="66"/>
        <v>0</v>
      </c>
      <c r="J298" s="273">
        <f t="shared" si="67"/>
        <v>0</v>
      </c>
      <c r="K298" s="274">
        <f t="shared" si="68"/>
        <v>736.51641934005011</v>
      </c>
      <c r="L298" s="267">
        <f>'data''12'!C294</f>
        <v>2436.5164193400501</v>
      </c>
      <c r="M298" s="275">
        <f t="shared" si="69"/>
        <v>1508</v>
      </c>
      <c r="N298" s="276">
        <f>+'data''12'!D294</f>
        <v>1700</v>
      </c>
      <c r="O298" s="277">
        <f>+'data''12'!E294</f>
        <v>50</v>
      </c>
      <c r="P298" s="278">
        <f t="shared" si="70"/>
        <v>1750</v>
      </c>
      <c r="Q298" s="267">
        <f>IF('data''12'!G294&lt;Z298, 'data''12'!G294, 'data''12'!G294-Z298)</f>
        <v>1508</v>
      </c>
      <c r="R298" s="279"/>
      <c r="S298" s="279"/>
      <c r="T298" s="77" t="str">
        <f>+'data''12'!H294</f>
        <v>N</v>
      </c>
      <c r="U298" s="187" t="str">
        <f>+'data''12'!I294</f>
        <v>N</v>
      </c>
      <c r="V298" s="77"/>
      <c r="W298" s="78" t="str">
        <f t="shared" si="71"/>
        <v/>
      </c>
      <c r="X298" s="79" t="str">
        <f t="shared" si="72"/>
        <v/>
      </c>
      <c r="Y298" s="77">
        <f t="shared" si="73"/>
        <v>0</v>
      </c>
      <c r="Z298" s="85">
        <v>199</v>
      </c>
      <c r="AA298" s="5">
        <v>214</v>
      </c>
      <c r="AC298" s="35" t="str">
        <f t="shared" si="74"/>
        <v/>
      </c>
      <c r="AD298" s="279">
        <f t="shared" si="75"/>
        <v>0</v>
      </c>
    </row>
    <row r="299" spans="2:30">
      <c r="B299" s="266">
        <v>41200</v>
      </c>
      <c r="C299" s="267">
        <f>'data''12'!B295</f>
        <v>1011.86919</v>
      </c>
      <c r="D299" s="268">
        <f t="shared" si="61"/>
        <v>968</v>
      </c>
      <c r="E299" s="269">
        <f t="shared" si="62"/>
        <v>732</v>
      </c>
      <c r="F299" s="270">
        <f t="shared" si="63"/>
        <v>0</v>
      </c>
      <c r="G299" s="271">
        <f t="shared" si="64"/>
        <v>0</v>
      </c>
      <c r="H299" s="268">
        <f t="shared" si="65"/>
        <v>1700</v>
      </c>
      <c r="I299" s="272">
        <f t="shared" si="66"/>
        <v>0</v>
      </c>
      <c r="J299" s="273">
        <f t="shared" si="67"/>
        <v>0</v>
      </c>
      <c r="K299" s="274">
        <f t="shared" si="68"/>
        <v>759</v>
      </c>
      <c r="L299" s="267">
        <f>'data''12'!C295</f>
        <v>2459</v>
      </c>
      <c r="M299" s="275">
        <f t="shared" si="69"/>
        <v>968</v>
      </c>
      <c r="N299" s="276">
        <f>+'data''12'!D295</f>
        <v>1700</v>
      </c>
      <c r="O299" s="277">
        <f>+'data''12'!E295</f>
        <v>50</v>
      </c>
      <c r="P299" s="278">
        <f t="shared" si="70"/>
        <v>1750</v>
      </c>
      <c r="Q299" s="267">
        <f>IF('data''12'!G295&lt;Z299, 'data''12'!G295, 'data''12'!G295-Z299)</f>
        <v>968</v>
      </c>
      <c r="R299" s="279"/>
      <c r="S299" s="279"/>
      <c r="T299" s="77" t="str">
        <f>+'data''12'!H295</f>
        <v>N</v>
      </c>
      <c r="U299" s="187" t="str">
        <f>+'data''12'!I295</f>
        <v>N</v>
      </c>
      <c r="V299" s="77"/>
      <c r="W299" s="78" t="str">
        <f t="shared" si="71"/>
        <v/>
      </c>
      <c r="X299" s="79" t="str">
        <f t="shared" si="72"/>
        <v/>
      </c>
      <c r="Y299" s="77">
        <f t="shared" si="73"/>
        <v>0</v>
      </c>
      <c r="Z299" s="85">
        <v>199</v>
      </c>
      <c r="AA299" s="5">
        <v>214</v>
      </c>
      <c r="AC299" s="35" t="str">
        <f t="shared" si="74"/>
        <v/>
      </c>
      <c r="AD299" s="279">
        <f t="shared" si="75"/>
        <v>0</v>
      </c>
    </row>
    <row r="300" spans="2:30">
      <c r="B300" s="266">
        <v>41201</v>
      </c>
      <c r="C300" s="267">
        <f>'data''12'!B296</f>
        <v>1022.96093</v>
      </c>
      <c r="D300" s="268">
        <f t="shared" si="61"/>
        <v>1482</v>
      </c>
      <c r="E300" s="269">
        <f t="shared" si="62"/>
        <v>218</v>
      </c>
      <c r="F300" s="270">
        <f t="shared" si="63"/>
        <v>0</v>
      </c>
      <c r="G300" s="271">
        <f t="shared" si="64"/>
        <v>0</v>
      </c>
      <c r="H300" s="268">
        <f t="shared" si="65"/>
        <v>1700</v>
      </c>
      <c r="I300" s="272">
        <f t="shared" si="66"/>
        <v>0</v>
      </c>
      <c r="J300" s="273">
        <f t="shared" si="67"/>
        <v>0</v>
      </c>
      <c r="K300" s="274">
        <f t="shared" si="68"/>
        <v>760.09053047057796</v>
      </c>
      <c r="L300" s="267">
        <f>'data''12'!C296</f>
        <v>2460.090530470578</v>
      </c>
      <c r="M300" s="275">
        <f t="shared" si="69"/>
        <v>1482</v>
      </c>
      <c r="N300" s="276">
        <f>+'data''12'!D296</f>
        <v>1700</v>
      </c>
      <c r="O300" s="277">
        <f>+'data''12'!E296</f>
        <v>50</v>
      </c>
      <c r="P300" s="278">
        <f t="shared" si="70"/>
        <v>1750</v>
      </c>
      <c r="Q300" s="267">
        <f>IF('data''12'!G296&lt;Z300, 'data''12'!G296, 'data''12'!G296-Z300)</f>
        <v>1482</v>
      </c>
      <c r="R300" s="279"/>
      <c r="S300" s="279"/>
      <c r="T300" s="77" t="str">
        <f>+'data''12'!H296</f>
        <v>N</v>
      </c>
      <c r="U300" s="187" t="str">
        <f>+'data''12'!I296</f>
        <v>N</v>
      </c>
      <c r="V300" s="77"/>
      <c r="W300" s="78" t="str">
        <f t="shared" si="71"/>
        <v/>
      </c>
      <c r="X300" s="79" t="str">
        <f t="shared" si="72"/>
        <v/>
      </c>
      <c r="Y300" s="77">
        <f t="shared" si="73"/>
        <v>0</v>
      </c>
      <c r="Z300" s="85">
        <v>199</v>
      </c>
      <c r="AA300" s="5">
        <v>214</v>
      </c>
      <c r="AC300" s="35" t="str">
        <f t="shared" si="74"/>
        <v/>
      </c>
      <c r="AD300" s="279">
        <f t="shared" si="75"/>
        <v>0</v>
      </c>
    </row>
    <row r="301" spans="2:30">
      <c r="B301" s="266">
        <v>41202</v>
      </c>
      <c r="C301" s="267">
        <f>'data''12'!B297</f>
        <v>1053.2111299999999</v>
      </c>
      <c r="D301" s="268">
        <f t="shared" si="61"/>
        <v>1537</v>
      </c>
      <c r="E301" s="269">
        <f t="shared" si="62"/>
        <v>163</v>
      </c>
      <c r="F301" s="270">
        <f t="shared" si="63"/>
        <v>0</v>
      </c>
      <c r="G301" s="271">
        <f t="shared" si="64"/>
        <v>0</v>
      </c>
      <c r="H301" s="268">
        <f t="shared" si="65"/>
        <v>1700</v>
      </c>
      <c r="I301" s="272">
        <f t="shared" si="66"/>
        <v>0</v>
      </c>
      <c r="J301" s="273">
        <f t="shared" si="67"/>
        <v>0</v>
      </c>
      <c r="K301" s="274">
        <f t="shared" si="68"/>
        <v>763.52321625341801</v>
      </c>
      <c r="L301" s="267">
        <f>'data''12'!C297</f>
        <v>2463.523216253418</v>
      </c>
      <c r="M301" s="275">
        <f t="shared" si="69"/>
        <v>1537</v>
      </c>
      <c r="N301" s="276">
        <f>+'data''12'!D297</f>
        <v>1700</v>
      </c>
      <c r="O301" s="277">
        <f>+'data''12'!E297</f>
        <v>50</v>
      </c>
      <c r="P301" s="278">
        <f t="shared" si="70"/>
        <v>1750</v>
      </c>
      <c r="Q301" s="267">
        <f>IF('data''12'!G297&lt;Z301, 'data''12'!G297, 'data''12'!G297-Z301)</f>
        <v>1537</v>
      </c>
      <c r="R301" s="279"/>
      <c r="S301" s="279"/>
      <c r="T301" s="77" t="str">
        <f>+'data''12'!H297</f>
        <v>N</v>
      </c>
      <c r="U301" s="187" t="str">
        <f>+'data''12'!I297</f>
        <v>N</v>
      </c>
      <c r="V301" s="77"/>
      <c r="W301" s="78" t="str">
        <f t="shared" si="71"/>
        <v/>
      </c>
      <c r="X301" s="79" t="str">
        <f t="shared" si="72"/>
        <v/>
      </c>
      <c r="Y301" s="77">
        <f t="shared" si="73"/>
        <v>0</v>
      </c>
      <c r="Z301" s="85">
        <v>199</v>
      </c>
      <c r="AA301" s="5">
        <v>214</v>
      </c>
      <c r="AC301" s="35" t="str">
        <f t="shared" si="74"/>
        <v/>
      </c>
      <c r="AD301" s="279">
        <f t="shared" si="75"/>
        <v>0</v>
      </c>
    </row>
    <row r="302" spans="2:30">
      <c r="B302" s="266">
        <v>41203</v>
      </c>
      <c r="C302" s="267">
        <f>'data''12'!B298</f>
        <v>1049.6819399999999</v>
      </c>
      <c r="D302" s="268">
        <f t="shared" si="61"/>
        <v>1474</v>
      </c>
      <c r="E302" s="269">
        <f t="shared" si="62"/>
        <v>226</v>
      </c>
      <c r="F302" s="270">
        <f t="shared" si="63"/>
        <v>0</v>
      </c>
      <c r="G302" s="271">
        <f t="shared" si="64"/>
        <v>0</v>
      </c>
      <c r="H302" s="268">
        <f t="shared" si="65"/>
        <v>1700</v>
      </c>
      <c r="I302" s="272">
        <f t="shared" si="66"/>
        <v>0</v>
      </c>
      <c r="J302" s="273">
        <f t="shared" si="67"/>
        <v>0</v>
      </c>
      <c r="K302" s="274">
        <f t="shared" si="68"/>
        <v>767.71801658718505</v>
      </c>
      <c r="L302" s="267">
        <f>'data''12'!C298</f>
        <v>2467.718016587185</v>
      </c>
      <c r="M302" s="275">
        <f t="shared" si="69"/>
        <v>1474</v>
      </c>
      <c r="N302" s="276">
        <f>+'data''12'!D298</f>
        <v>1700</v>
      </c>
      <c r="O302" s="277">
        <f>+'data''12'!E298</f>
        <v>50</v>
      </c>
      <c r="P302" s="278">
        <f t="shared" si="70"/>
        <v>1750</v>
      </c>
      <c r="Q302" s="267">
        <f>IF('data''12'!G298&lt;Z302, 'data''12'!G298, 'data''12'!G298-Z302)</f>
        <v>1474</v>
      </c>
      <c r="R302" s="279"/>
      <c r="S302" s="279"/>
      <c r="T302" s="77" t="str">
        <f>+'data''12'!H298</f>
        <v>N</v>
      </c>
      <c r="U302" s="187" t="str">
        <f>+'data''12'!I298</f>
        <v>N</v>
      </c>
      <c r="V302" s="77"/>
      <c r="W302" s="78" t="str">
        <f t="shared" si="71"/>
        <v/>
      </c>
      <c r="X302" s="79" t="str">
        <f t="shared" si="72"/>
        <v/>
      </c>
      <c r="Y302" s="77">
        <f t="shared" si="73"/>
        <v>0</v>
      </c>
      <c r="Z302" s="85">
        <v>199</v>
      </c>
      <c r="AA302" s="5">
        <v>214</v>
      </c>
      <c r="AC302" s="35" t="str">
        <f t="shared" si="74"/>
        <v/>
      </c>
      <c r="AD302" s="279">
        <f t="shared" si="75"/>
        <v>0</v>
      </c>
    </row>
    <row r="303" spans="2:30">
      <c r="B303" s="266">
        <v>41204</v>
      </c>
      <c r="C303" s="267">
        <f>'data''12'!B299</f>
        <v>1070.3529100000001</v>
      </c>
      <c r="D303" s="268">
        <f t="shared" si="61"/>
        <v>1481</v>
      </c>
      <c r="E303" s="269">
        <f t="shared" si="62"/>
        <v>219</v>
      </c>
      <c r="F303" s="270">
        <f t="shared" si="63"/>
        <v>0</v>
      </c>
      <c r="G303" s="271">
        <f t="shared" si="64"/>
        <v>0</v>
      </c>
      <c r="H303" s="268">
        <f t="shared" si="65"/>
        <v>1700</v>
      </c>
      <c r="I303" s="272">
        <f t="shared" si="66"/>
        <v>0</v>
      </c>
      <c r="J303" s="273">
        <f t="shared" si="67"/>
        <v>0</v>
      </c>
      <c r="K303" s="274">
        <f t="shared" si="68"/>
        <v>768</v>
      </c>
      <c r="L303" s="267">
        <f>'data''12'!C299</f>
        <v>2468</v>
      </c>
      <c r="M303" s="275">
        <f t="shared" si="69"/>
        <v>1481</v>
      </c>
      <c r="N303" s="276">
        <f>+'data''12'!D299</f>
        <v>1700</v>
      </c>
      <c r="O303" s="277">
        <f>+'data''12'!E299</f>
        <v>50</v>
      </c>
      <c r="P303" s="278">
        <f t="shared" si="70"/>
        <v>1750</v>
      </c>
      <c r="Q303" s="267">
        <f>IF('data''12'!G299&lt;Z303, 'data''12'!G299, 'data''12'!G299-Z303)</f>
        <v>1481</v>
      </c>
      <c r="R303" s="279"/>
      <c r="S303" s="279"/>
      <c r="T303" s="77" t="str">
        <f>+'data''12'!H299</f>
        <v>N</v>
      </c>
      <c r="U303" s="187" t="str">
        <f>+'data''12'!I299</f>
        <v>N</v>
      </c>
      <c r="V303" s="77"/>
      <c r="W303" s="78" t="str">
        <f t="shared" si="71"/>
        <v/>
      </c>
      <c r="X303" s="79" t="str">
        <f t="shared" si="72"/>
        <v/>
      </c>
      <c r="Y303" s="77">
        <f t="shared" si="73"/>
        <v>0</v>
      </c>
      <c r="Z303" s="85">
        <v>199</v>
      </c>
      <c r="AA303" s="5">
        <v>214</v>
      </c>
      <c r="AC303" s="35" t="str">
        <f t="shared" si="74"/>
        <v/>
      </c>
      <c r="AD303" s="279">
        <f t="shared" si="75"/>
        <v>0</v>
      </c>
    </row>
    <row r="304" spans="2:30">
      <c r="B304" s="266">
        <v>41205</v>
      </c>
      <c r="C304" s="267">
        <f>'data''12'!B300</f>
        <v>1074.8904400000001</v>
      </c>
      <c r="D304" s="268">
        <f t="shared" si="61"/>
        <v>1446</v>
      </c>
      <c r="E304" s="269">
        <f t="shared" si="62"/>
        <v>254</v>
      </c>
      <c r="F304" s="270">
        <f t="shared" si="63"/>
        <v>0</v>
      </c>
      <c r="G304" s="271">
        <f t="shared" si="64"/>
        <v>0</v>
      </c>
      <c r="H304" s="268">
        <f t="shared" si="65"/>
        <v>1700</v>
      </c>
      <c r="I304" s="272">
        <f t="shared" si="66"/>
        <v>0</v>
      </c>
      <c r="J304" s="273">
        <f t="shared" si="67"/>
        <v>0</v>
      </c>
      <c r="K304" s="274">
        <f t="shared" si="68"/>
        <v>768</v>
      </c>
      <c r="L304" s="267">
        <f>'data''12'!C300</f>
        <v>2468</v>
      </c>
      <c r="M304" s="275">
        <f t="shared" si="69"/>
        <v>1446</v>
      </c>
      <c r="N304" s="276">
        <f>+'data''12'!D300</f>
        <v>1700</v>
      </c>
      <c r="O304" s="277">
        <f>+'data''12'!E300</f>
        <v>50</v>
      </c>
      <c r="P304" s="278">
        <f t="shared" si="70"/>
        <v>1750</v>
      </c>
      <c r="Q304" s="267">
        <f>IF('data''12'!G300&lt;Z304, 'data''12'!G300, 'data''12'!G300-Z304)</f>
        <v>1446</v>
      </c>
      <c r="R304" s="279"/>
      <c r="S304" s="279"/>
      <c r="T304" s="77" t="str">
        <f>+'data''12'!H300</f>
        <v>N</v>
      </c>
      <c r="U304" s="187" t="str">
        <f>+'data''12'!I300</f>
        <v>N</v>
      </c>
      <c r="V304" s="77"/>
      <c r="W304" s="78" t="str">
        <f t="shared" si="71"/>
        <v/>
      </c>
      <c r="X304" s="79" t="str">
        <f t="shared" si="72"/>
        <v/>
      </c>
      <c r="Y304" s="77">
        <f t="shared" si="73"/>
        <v>0</v>
      </c>
      <c r="Z304" s="85">
        <v>199</v>
      </c>
      <c r="AA304" s="5">
        <v>214</v>
      </c>
      <c r="AC304" s="35" t="str">
        <f t="shared" si="74"/>
        <v/>
      </c>
      <c r="AD304" s="279">
        <f t="shared" si="75"/>
        <v>0</v>
      </c>
    </row>
    <row r="305" spans="2:30">
      <c r="B305" s="266">
        <v>41206</v>
      </c>
      <c r="C305" s="267">
        <f>'data''12'!B301</f>
        <v>1100.60311</v>
      </c>
      <c r="D305" s="268">
        <f t="shared" si="61"/>
        <v>1500</v>
      </c>
      <c r="E305" s="269">
        <f t="shared" si="62"/>
        <v>200</v>
      </c>
      <c r="F305" s="270">
        <f t="shared" si="63"/>
        <v>0</v>
      </c>
      <c r="G305" s="271">
        <f t="shared" si="64"/>
        <v>0</v>
      </c>
      <c r="H305" s="268">
        <f t="shared" si="65"/>
        <v>1700</v>
      </c>
      <c r="I305" s="272">
        <f t="shared" si="66"/>
        <v>0</v>
      </c>
      <c r="J305" s="273">
        <f t="shared" si="67"/>
        <v>0</v>
      </c>
      <c r="K305" s="274">
        <f t="shared" si="68"/>
        <v>763.36208799999986</v>
      </c>
      <c r="L305" s="267">
        <f>'data''12'!C301</f>
        <v>2463.3620879999999</v>
      </c>
      <c r="M305" s="275">
        <f t="shared" si="69"/>
        <v>1500</v>
      </c>
      <c r="N305" s="276">
        <f>+'data''12'!D301</f>
        <v>1700</v>
      </c>
      <c r="O305" s="277">
        <f>+'data''12'!E301</f>
        <v>50</v>
      </c>
      <c r="P305" s="278">
        <f t="shared" si="70"/>
        <v>1750</v>
      </c>
      <c r="Q305" s="267">
        <f>IF('data''12'!G301&lt;Z305, 'data''12'!G301, 'data''12'!G301-Z305)</f>
        <v>1500</v>
      </c>
      <c r="R305" s="279"/>
      <c r="S305" s="279"/>
      <c r="T305" s="77" t="str">
        <f>+'data''12'!H301</f>
        <v>N</v>
      </c>
      <c r="U305" s="187" t="str">
        <f>+'data''12'!I301</f>
        <v>N</v>
      </c>
      <c r="V305" s="77"/>
      <c r="W305" s="78" t="str">
        <f t="shared" si="71"/>
        <v/>
      </c>
      <c r="X305" s="79" t="str">
        <f t="shared" si="72"/>
        <v/>
      </c>
      <c r="Y305" s="77">
        <f t="shared" si="73"/>
        <v>0</v>
      </c>
      <c r="Z305" s="85">
        <v>199</v>
      </c>
      <c r="AA305" s="5">
        <v>214</v>
      </c>
      <c r="AC305" s="35" t="str">
        <f t="shared" si="74"/>
        <v/>
      </c>
      <c r="AD305" s="279">
        <f t="shared" si="75"/>
        <v>0</v>
      </c>
    </row>
    <row r="306" spans="2:30">
      <c r="B306" s="266">
        <v>41207</v>
      </c>
      <c r="C306" s="267">
        <f>'data''12'!B302</f>
        <v>1116.7365500000001</v>
      </c>
      <c r="D306" s="268">
        <f t="shared" si="61"/>
        <v>1700</v>
      </c>
      <c r="E306" s="269">
        <f t="shared" si="62"/>
        <v>0</v>
      </c>
      <c r="F306" s="270">
        <f t="shared" si="63"/>
        <v>0</v>
      </c>
      <c r="G306" s="271">
        <f t="shared" si="64"/>
        <v>0</v>
      </c>
      <c r="H306" s="268">
        <f t="shared" si="65"/>
        <v>1700</v>
      </c>
      <c r="I306" s="272">
        <f t="shared" si="66"/>
        <v>0</v>
      </c>
      <c r="J306" s="273">
        <f t="shared" si="67"/>
        <v>760.80281999999988</v>
      </c>
      <c r="K306" s="274">
        <f t="shared" si="68"/>
        <v>0</v>
      </c>
      <c r="L306" s="267">
        <f>'data''12'!C302</f>
        <v>2460.8028199999999</v>
      </c>
      <c r="M306" s="275">
        <f t="shared" si="69"/>
        <v>3107</v>
      </c>
      <c r="N306" s="276">
        <f>+'data''12'!D302</f>
        <v>1700</v>
      </c>
      <c r="O306" s="277">
        <f>+'data''12'!E302</f>
        <v>50</v>
      </c>
      <c r="P306" s="278">
        <f t="shared" si="70"/>
        <v>1750</v>
      </c>
      <c r="Q306" s="267">
        <f>IF('data''12'!G302&lt;Z306, 'data''12'!G302, 'data''12'!G302-Z306)</f>
        <v>3107</v>
      </c>
      <c r="R306" s="279"/>
      <c r="S306" s="279"/>
      <c r="T306" s="77" t="str">
        <f>+'data''12'!H302</f>
        <v>N</v>
      </c>
      <c r="U306" s="187" t="str">
        <f>+'data''12'!I302</f>
        <v>N</v>
      </c>
      <c r="V306" s="77"/>
      <c r="W306" s="78" t="str">
        <f t="shared" si="71"/>
        <v/>
      </c>
      <c r="X306" s="79" t="str">
        <f t="shared" si="72"/>
        <v/>
      </c>
      <c r="Y306" s="77">
        <f t="shared" si="73"/>
        <v>646.19718000000012</v>
      </c>
      <c r="Z306" s="85">
        <v>199</v>
      </c>
      <c r="AA306" s="5">
        <v>214</v>
      </c>
      <c r="AC306" s="35" t="str">
        <f t="shared" si="74"/>
        <v/>
      </c>
      <c r="AD306" s="279">
        <f t="shared" si="75"/>
        <v>0</v>
      </c>
    </row>
    <row r="307" spans="2:30">
      <c r="B307" s="266">
        <v>41208</v>
      </c>
      <c r="C307" s="267">
        <f>'data''12'!B303</f>
        <v>1224.6289300000001</v>
      </c>
      <c r="D307" s="268">
        <f t="shared" si="61"/>
        <v>1700</v>
      </c>
      <c r="E307" s="269">
        <f t="shared" si="62"/>
        <v>0</v>
      </c>
      <c r="F307" s="270">
        <f t="shared" si="63"/>
        <v>0</v>
      </c>
      <c r="G307" s="271">
        <f t="shared" si="64"/>
        <v>0</v>
      </c>
      <c r="H307" s="268">
        <f t="shared" si="65"/>
        <v>1700</v>
      </c>
      <c r="I307" s="272">
        <f t="shared" si="66"/>
        <v>0</v>
      </c>
      <c r="J307" s="273">
        <f t="shared" si="67"/>
        <v>760.2047050000001</v>
      </c>
      <c r="K307" s="274">
        <f t="shared" si="68"/>
        <v>0</v>
      </c>
      <c r="L307" s="267">
        <f>'data''12'!C303</f>
        <v>2460.2047050000001</v>
      </c>
      <c r="M307" s="275">
        <f t="shared" si="69"/>
        <v>5931</v>
      </c>
      <c r="N307" s="276">
        <f>+'data''12'!D303</f>
        <v>1700</v>
      </c>
      <c r="O307" s="277">
        <f>+'data''12'!E303</f>
        <v>50</v>
      </c>
      <c r="P307" s="278">
        <f t="shared" si="70"/>
        <v>1750</v>
      </c>
      <c r="Q307" s="267">
        <f>IF('data''12'!G303&lt;Z307, 'data''12'!G303, 'data''12'!G303-Z307)</f>
        <v>5931</v>
      </c>
      <c r="R307" s="279"/>
      <c r="S307" s="279"/>
      <c r="T307" s="77" t="str">
        <f>+'data''12'!H303</f>
        <v>N</v>
      </c>
      <c r="U307" s="187" t="str">
        <f>+'data''12'!I303</f>
        <v>N</v>
      </c>
      <c r="V307" s="77"/>
      <c r="W307" s="78" t="str">
        <f t="shared" si="71"/>
        <v/>
      </c>
      <c r="X307" s="79" t="str">
        <f t="shared" si="72"/>
        <v/>
      </c>
      <c r="Y307" s="77">
        <f t="shared" si="73"/>
        <v>3470.7952949999999</v>
      </c>
      <c r="Z307" s="85">
        <v>199</v>
      </c>
      <c r="AA307" s="5">
        <v>214</v>
      </c>
      <c r="AC307" s="35" t="str">
        <f t="shared" si="74"/>
        <v/>
      </c>
      <c r="AD307" s="279">
        <f t="shared" si="75"/>
        <v>0</v>
      </c>
    </row>
    <row r="308" spans="2:30">
      <c r="B308" s="266">
        <v>41209</v>
      </c>
      <c r="C308" s="267">
        <f>'data''12'!B304</f>
        <v>1259.92083</v>
      </c>
      <c r="D308" s="268">
        <f t="shared" si="61"/>
        <v>1700</v>
      </c>
      <c r="E308" s="269">
        <f t="shared" si="62"/>
        <v>0</v>
      </c>
      <c r="F308" s="270">
        <f t="shared" si="63"/>
        <v>0</v>
      </c>
      <c r="G308" s="271">
        <f t="shared" si="64"/>
        <v>0</v>
      </c>
      <c r="H308" s="268">
        <f t="shared" si="65"/>
        <v>1700</v>
      </c>
      <c r="I308" s="272">
        <f t="shared" si="66"/>
        <v>0</v>
      </c>
      <c r="J308" s="273">
        <f t="shared" si="67"/>
        <v>754.17321899999979</v>
      </c>
      <c r="K308" s="274">
        <f t="shared" si="68"/>
        <v>0</v>
      </c>
      <c r="L308" s="267">
        <f>'data''12'!C304</f>
        <v>2454.1732189999998</v>
      </c>
      <c r="M308" s="275">
        <f t="shared" si="69"/>
        <v>6089</v>
      </c>
      <c r="N308" s="276">
        <f>+'data''12'!D304</f>
        <v>1700</v>
      </c>
      <c r="O308" s="277">
        <f>+'data''12'!E304</f>
        <v>50</v>
      </c>
      <c r="P308" s="278">
        <f t="shared" si="70"/>
        <v>1750</v>
      </c>
      <c r="Q308" s="267">
        <f>IF('data''12'!G304&lt;Z308, 'data''12'!G304, 'data''12'!G304-Z308)</f>
        <v>6089</v>
      </c>
      <c r="R308" s="279"/>
      <c r="S308" s="279"/>
      <c r="T308" s="77" t="str">
        <f>+'data''12'!H304</f>
        <v>N</v>
      </c>
      <c r="U308" s="187" t="str">
        <f>+'data''12'!I304</f>
        <v>N</v>
      </c>
      <c r="V308" s="77"/>
      <c r="W308" s="78" t="str">
        <f t="shared" si="71"/>
        <v/>
      </c>
      <c r="X308" s="79" t="str">
        <f t="shared" si="72"/>
        <v/>
      </c>
      <c r="Y308" s="77">
        <f t="shared" si="73"/>
        <v>3634.8267809999998</v>
      </c>
      <c r="Z308" s="85">
        <v>199</v>
      </c>
      <c r="AA308" s="5">
        <v>123</v>
      </c>
      <c r="AC308" s="35" t="str">
        <f t="shared" si="74"/>
        <v/>
      </c>
      <c r="AD308" s="279">
        <f t="shared" si="75"/>
        <v>0</v>
      </c>
    </row>
    <row r="309" spans="2:30">
      <c r="B309" s="266">
        <v>41210</v>
      </c>
      <c r="C309" s="267">
        <f>'data''12'!B305</f>
        <v>1259.92083</v>
      </c>
      <c r="D309" s="268">
        <f t="shared" si="61"/>
        <v>1700</v>
      </c>
      <c r="E309" s="269">
        <f t="shared" si="62"/>
        <v>0</v>
      </c>
      <c r="F309" s="270">
        <f t="shared" si="63"/>
        <v>0</v>
      </c>
      <c r="G309" s="271">
        <f t="shared" si="64"/>
        <v>0</v>
      </c>
      <c r="H309" s="268">
        <f t="shared" si="65"/>
        <v>1700</v>
      </c>
      <c r="I309" s="272">
        <f t="shared" si="66"/>
        <v>0</v>
      </c>
      <c r="J309" s="273">
        <f t="shared" si="67"/>
        <v>742.60495370000035</v>
      </c>
      <c r="K309" s="274">
        <f t="shared" si="68"/>
        <v>0</v>
      </c>
      <c r="L309" s="267">
        <f>'data''12'!C305</f>
        <v>2442.6049537000004</v>
      </c>
      <c r="M309" s="275">
        <f t="shared" si="69"/>
        <v>5997</v>
      </c>
      <c r="N309" s="276">
        <f>+'data''12'!D305</f>
        <v>1700</v>
      </c>
      <c r="O309" s="277">
        <f>+'data''12'!E305</f>
        <v>50</v>
      </c>
      <c r="P309" s="278">
        <f t="shared" si="70"/>
        <v>1750</v>
      </c>
      <c r="Q309" s="267">
        <f>IF('data''12'!G305&lt;Z309, 'data''12'!G305, 'data''12'!G305-Z309)</f>
        <v>5997</v>
      </c>
      <c r="R309" s="279"/>
      <c r="S309" s="279"/>
      <c r="T309" s="77" t="str">
        <f>+'data''12'!H305</f>
        <v>N</v>
      </c>
      <c r="U309" s="187" t="str">
        <f>+'data''12'!I305</f>
        <v>N</v>
      </c>
      <c r="V309" s="77"/>
      <c r="W309" s="78" t="str">
        <f t="shared" si="71"/>
        <v/>
      </c>
      <c r="X309" s="79" t="str">
        <f t="shared" si="72"/>
        <v/>
      </c>
      <c r="Y309" s="77">
        <f t="shared" si="73"/>
        <v>3554.3950463000001</v>
      </c>
      <c r="Z309" s="85">
        <v>199</v>
      </c>
      <c r="AA309" s="5">
        <v>123</v>
      </c>
      <c r="AC309" s="35" t="str">
        <f t="shared" si="74"/>
        <v/>
      </c>
      <c r="AD309" s="279">
        <f t="shared" si="75"/>
        <v>0</v>
      </c>
    </row>
    <row r="310" spans="2:30">
      <c r="B310" s="266">
        <v>41211</v>
      </c>
      <c r="C310" s="267">
        <f>'data''12'!B306</f>
        <v>1270.00423</v>
      </c>
      <c r="D310" s="268">
        <f t="shared" si="61"/>
        <v>1700</v>
      </c>
      <c r="E310" s="269">
        <f t="shared" si="62"/>
        <v>0</v>
      </c>
      <c r="F310" s="270">
        <f t="shared" si="63"/>
        <v>0</v>
      </c>
      <c r="G310" s="271">
        <f t="shared" si="64"/>
        <v>0</v>
      </c>
      <c r="H310" s="268">
        <f t="shared" si="65"/>
        <v>1700</v>
      </c>
      <c r="I310" s="272">
        <f t="shared" si="66"/>
        <v>0</v>
      </c>
      <c r="J310" s="273">
        <f t="shared" si="67"/>
        <v>740.85229500000014</v>
      </c>
      <c r="K310" s="274">
        <f t="shared" si="68"/>
        <v>0</v>
      </c>
      <c r="L310" s="267">
        <f>'data''12'!C306</f>
        <v>2440.8522950000001</v>
      </c>
      <c r="M310" s="275">
        <f t="shared" si="69"/>
        <v>3303</v>
      </c>
      <c r="N310" s="276">
        <f>+'data''12'!D306</f>
        <v>1700</v>
      </c>
      <c r="O310" s="277">
        <f>+'data''12'!E306</f>
        <v>50</v>
      </c>
      <c r="P310" s="278">
        <f t="shared" si="70"/>
        <v>1750</v>
      </c>
      <c r="Q310" s="267">
        <f>IF('data''12'!G306&lt;Z310, 'data''12'!G306, 'data''12'!G306-Z310)</f>
        <v>3303</v>
      </c>
      <c r="R310" s="279"/>
      <c r="S310" s="279"/>
      <c r="T310" s="77" t="str">
        <f>+'data''12'!H306</f>
        <v>N</v>
      </c>
      <c r="U310" s="187" t="str">
        <f>+'data''12'!I306</f>
        <v>N</v>
      </c>
      <c r="V310" s="77"/>
      <c r="W310" s="78" t="str">
        <f t="shared" si="71"/>
        <v/>
      </c>
      <c r="X310" s="79" t="str">
        <f t="shared" si="72"/>
        <v/>
      </c>
      <c r="Y310" s="77">
        <f t="shared" si="73"/>
        <v>862.14770499999986</v>
      </c>
      <c r="Z310" s="85">
        <v>199</v>
      </c>
      <c r="AA310" s="5">
        <v>123</v>
      </c>
      <c r="AC310" s="35" t="str">
        <f t="shared" si="74"/>
        <v/>
      </c>
      <c r="AD310" s="279">
        <f t="shared" si="75"/>
        <v>0</v>
      </c>
    </row>
    <row r="311" spans="2:30">
      <c r="B311" s="266">
        <v>41212</v>
      </c>
      <c r="C311" s="267">
        <f>'data''12'!B307</f>
        <v>1297.7335800000001</v>
      </c>
      <c r="D311" s="268">
        <f t="shared" si="61"/>
        <v>1700</v>
      </c>
      <c r="E311" s="269">
        <f t="shared" si="62"/>
        <v>0</v>
      </c>
      <c r="F311" s="270">
        <f t="shared" si="63"/>
        <v>0</v>
      </c>
      <c r="G311" s="271">
        <f t="shared" si="64"/>
        <v>0</v>
      </c>
      <c r="H311" s="268">
        <f t="shared" si="65"/>
        <v>1700</v>
      </c>
      <c r="I311" s="272">
        <f t="shared" si="66"/>
        <v>0</v>
      </c>
      <c r="J311" s="273">
        <f t="shared" si="67"/>
        <v>741</v>
      </c>
      <c r="K311" s="274">
        <f t="shared" si="68"/>
        <v>0</v>
      </c>
      <c r="L311" s="267">
        <f>'data''12'!C307</f>
        <v>2441</v>
      </c>
      <c r="M311" s="275">
        <f t="shared" si="69"/>
        <v>2836</v>
      </c>
      <c r="N311" s="276">
        <f>+'data''12'!D307</f>
        <v>1700</v>
      </c>
      <c r="O311" s="277">
        <f>+'data''12'!E307</f>
        <v>50</v>
      </c>
      <c r="P311" s="278">
        <f t="shared" si="70"/>
        <v>1750</v>
      </c>
      <c r="Q311" s="267">
        <f>IF('data''12'!G307&lt;Z311, 'data''12'!G307, 'data''12'!G307-Z311)</f>
        <v>2836</v>
      </c>
      <c r="R311" s="279"/>
      <c r="S311" s="279"/>
      <c r="T311" s="77" t="str">
        <f>+'data''12'!H307</f>
        <v>N</v>
      </c>
      <c r="U311" s="187" t="str">
        <f>+'data''12'!I307</f>
        <v>N</v>
      </c>
      <c r="V311" s="77"/>
      <c r="W311" s="78" t="str">
        <f t="shared" si="71"/>
        <v/>
      </c>
      <c r="X311" s="79" t="str">
        <f t="shared" si="72"/>
        <v/>
      </c>
      <c r="Y311" s="77">
        <f t="shared" si="73"/>
        <v>395</v>
      </c>
      <c r="Z311" s="85">
        <v>199</v>
      </c>
      <c r="AA311" s="5">
        <v>123</v>
      </c>
      <c r="AC311" s="35" t="str">
        <f t="shared" si="74"/>
        <v/>
      </c>
      <c r="AD311" s="279">
        <f t="shared" si="75"/>
        <v>0</v>
      </c>
    </row>
    <row r="312" spans="2:30">
      <c r="B312" s="266">
        <v>41213</v>
      </c>
      <c r="C312" s="267">
        <f>'data''12'!B308</f>
        <v>1322.4379100000001</v>
      </c>
      <c r="D312" s="268">
        <f t="shared" si="61"/>
        <v>1700</v>
      </c>
      <c r="E312" s="269">
        <f t="shared" si="62"/>
        <v>0</v>
      </c>
      <c r="F312" s="270">
        <f t="shared" si="63"/>
        <v>0</v>
      </c>
      <c r="G312" s="271">
        <f t="shared" si="64"/>
        <v>0</v>
      </c>
      <c r="H312" s="268">
        <f t="shared" si="65"/>
        <v>1700</v>
      </c>
      <c r="I312" s="272">
        <f t="shared" si="66"/>
        <v>0</v>
      </c>
      <c r="J312" s="273">
        <f t="shared" si="67"/>
        <v>399</v>
      </c>
      <c r="K312" s="274">
        <f t="shared" si="68"/>
        <v>344.49719000000005</v>
      </c>
      <c r="L312" s="267">
        <f>'data''12'!C308</f>
        <v>2443.49719</v>
      </c>
      <c r="M312" s="275">
        <f t="shared" si="69"/>
        <v>2099</v>
      </c>
      <c r="N312" s="276">
        <f>+'data''12'!D308</f>
        <v>1700</v>
      </c>
      <c r="O312" s="277">
        <f>+'data''12'!E308</f>
        <v>50</v>
      </c>
      <c r="P312" s="278">
        <f t="shared" si="70"/>
        <v>1750</v>
      </c>
      <c r="Q312" s="267">
        <f>IF('data''12'!G308&lt;Z312, 'data''12'!G308, 'data''12'!G308-Z312)</f>
        <v>2099</v>
      </c>
      <c r="R312" s="279"/>
      <c r="S312" s="279"/>
      <c r="T312" s="77" t="str">
        <f>+'data''12'!H308</f>
        <v>N</v>
      </c>
      <c r="U312" s="187" t="str">
        <f>+'data''12'!I308</f>
        <v>N</v>
      </c>
      <c r="V312" s="77"/>
      <c r="W312" s="78" t="str">
        <f t="shared" si="71"/>
        <v/>
      </c>
      <c r="X312" s="79" t="str">
        <f t="shared" si="72"/>
        <v/>
      </c>
      <c r="Y312" s="77">
        <f t="shared" si="73"/>
        <v>0</v>
      </c>
      <c r="Z312" s="85">
        <v>199</v>
      </c>
      <c r="AA312" s="5">
        <v>122</v>
      </c>
      <c r="AC312" s="35" t="str">
        <f t="shared" si="74"/>
        <v/>
      </c>
      <c r="AD312" s="279">
        <f t="shared" si="75"/>
        <v>0</v>
      </c>
    </row>
    <row r="313" spans="2:30">
      <c r="B313" s="266">
        <v>41214</v>
      </c>
      <c r="C313" s="267">
        <f>'data''12'!B309</f>
        <v>1567.46453</v>
      </c>
      <c r="D313" s="268">
        <f t="shared" si="61"/>
        <v>1700</v>
      </c>
      <c r="E313" s="269">
        <f t="shared" si="62"/>
        <v>0</v>
      </c>
      <c r="F313" s="270">
        <f t="shared" si="63"/>
        <v>0</v>
      </c>
      <c r="G313" s="271">
        <f t="shared" si="64"/>
        <v>0</v>
      </c>
      <c r="H313" s="268">
        <f t="shared" si="65"/>
        <v>1700</v>
      </c>
      <c r="I313" s="272">
        <f t="shared" si="66"/>
        <v>0</v>
      </c>
      <c r="J313" s="273">
        <f t="shared" si="67"/>
        <v>743.08650000000034</v>
      </c>
      <c r="K313" s="274">
        <f t="shared" si="68"/>
        <v>0</v>
      </c>
      <c r="L313" s="267">
        <f>'data''12'!C309</f>
        <v>2443.0865000000003</v>
      </c>
      <c r="M313" s="275">
        <f t="shared" si="69"/>
        <v>2569</v>
      </c>
      <c r="N313" s="276">
        <f>+'data''12'!D309</f>
        <v>1700</v>
      </c>
      <c r="O313" s="277">
        <f>+'data''12'!E309</f>
        <v>50</v>
      </c>
      <c r="P313" s="278">
        <f t="shared" si="70"/>
        <v>1750</v>
      </c>
      <c r="Q313" s="267">
        <f>IF('data''12'!G309&lt;Z313, 'data''12'!G309, 'data''12'!G309-Z313)</f>
        <v>2569</v>
      </c>
      <c r="R313" s="279"/>
      <c r="S313" s="279"/>
      <c r="T313" s="77" t="str">
        <f>+'data''12'!H309</f>
        <v>N</v>
      </c>
      <c r="U313" s="187" t="str">
        <f>+'data''12'!I309</f>
        <v>N</v>
      </c>
      <c r="V313" s="77"/>
      <c r="W313" s="78" t="str">
        <f t="shared" si="71"/>
        <v/>
      </c>
      <c r="X313" s="79" t="str">
        <f t="shared" si="72"/>
        <v/>
      </c>
      <c r="Y313" s="77">
        <f t="shared" si="73"/>
        <v>125.91349999999966</v>
      </c>
      <c r="Z313" s="5">
        <v>0</v>
      </c>
      <c r="AA313" s="5">
        <v>0</v>
      </c>
      <c r="AC313" s="35" t="str">
        <f t="shared" si="74"/>
        <v/>
      </c>
      <c r="AD313" s="279">
        <f t="shared" si="75"/>
        <v>0</v>
      </c>
    </row>
    <row r="314" spans="2:30">
      <c r="B314" s="266">
        <v>41215</v>
      </c>
      <c r="C314" s="267">
        <f>'data''12'!B310</f>
        <v>1824.59123</v>
      </c>
      <c r="D314" s="268">
        <f t="shared" si="61"/>
        <v>1700</v>
      </c>
      <c r="E314" s="269">
        <f t="shared" si="62"/>
        <v>0</v>
      </c>
      <c r="F314" s="270">
        <f t="shared" si="63"/>
        <v>0</v>
      </c>
      <c r="G314" s="271">
        <f t="shared" si="64"/>
        <v>0</v>
      </c>
      <c r="H314" s="268">
        <f t="shared" si="65"/>
        <v>1700</v>
      </c>
      <c r="I314" s="272">
        <f t="shared" si="66"/>
        <v>0</v>
      </c>
      <c r="J314" s="273">
        <f t="shared" si="67"/>
        <v>176</v>
      </c>
      <c r="K314" s="274">
        <f t="shared" si="68"/>
        <v>568.16899999999987</v>
      </c>
      <c r="L314" s="267">
        <f>'data''12'!C310</f>
        <v>2444.1689999999999</v>
      </c>
      <c r="M314" s="275">
        <f t="shared" si="69"/>
        <v>1876</v>
      </c>
      <c r="N314" s="276">
        <f>+'data''12'!D310</f>
        <v>1700</v>
      </c>
      <c r="O314" s="277">
        <f>+'data''12'!E310</f>
        <v>50</v>
      </c>
      <c r="P314" s="278">
        <f t="shared" si="70"/>
        <v>1750</v>
      </c>
      <c r="Q314" s="267">
        <f>IF('data''12'!G310&lt;Z314, 'data''12'!G310, 'data''12'!G310-Z314)</f>
        <v>1876</v>
      </c>
      <c r="R314" s="279"/>
      <c r="S314" s="279"/>
      <c r="T314" s="77" t="str">
        <f>+'data''12'!H310</f>
        <v>N</v>
      </c>
      <c r="U314" s="187" t="str">
        <f>+'data''12'!I310</f>
        <v>N</v>
      </c>
      <c r="V314" s="77"/>
      <c r="W314" s="78" t="str">
        <f t="shared" si="71"/>
        <v/>
      </c>
      <c r="X314" s="79" t="str">
        <f t="shared" si="72"/>
        <v/>
      </c>
      <c r="Y314" s="77">
        <f t="shared" si="73"/>
        <v>0</v>
      </c>
      <c r="Z314" s="5">
        <v>0</v>
      </c>
      <c r="AA314" s="5">
        <v>0</v>
      </c>
      <c r="AC314" s="35" t="str">
        <f t="shared" si="74"/>
        <v/>
      </c>
      <c r="AD314" s="279">
        <f t="shared" si="75"/>
        <v>0</v>
      </c>
    </row>
    <row r="315" spans="2:30">
      <c r="B315" s="266">
        <v>41216</v>
      </c>
      <c r="C315" s="267">
        <f>'data''12'!B311</f>
        <v>1817.5328500000001</v>
      </c>
      <c r="D315" s="268">
        <f t="shared" si="61"/>
        <v>1700</v>
      </c>
      <c r="E315" s="269">
        <f t="shared" si="62"/>
        <v>0</v>
      </c>
      <c r="F315" s="270">
        <f t="shared" si="63"/>
        <v>0</v>
      </c>
      <c r="G315" s="271">
        <f t="shared" si="64"/>
        <v>0</v>
      </c>
      <c r="H315" s="268">
        <f t="shared" si="65"/>
        <v>1700</v>
      </c>
      <c r="I315" s="272">
        <f t="shared" si="66"/>
        <v>0</v>
      </c>
      <c r="J315" s="273">
        <f t="shared" si="67"/>
        <v>222</v>
      </c>
      <c r="K315" s="274">
        <f t="shared" si="68"/>
        <v>520.875</v>
      </c>
      <c r="L315" s="267">
        <f>'data''12'!C311</f>
        <v>2442.875</v>
      </c>
      <c r="M315" s="275">
        <f t="shared" si="69"/>
        <v>1922</v>
      </c>
      <c r="N315" s="276">
        <f>+'data''12'!D311</f>
        <v>1700</v>
      </c>
      <c r="O315" s="277">
        <f>+'data''12'!E311</f>
        <v>50</v>
      </c>
      <c r="P315" s="278">
        <f t="shared" si="70"/>
        <v>1750</v>
      </c>
      <c r="Q315" s="267">
        <f>IF('data''12'!G311&lt;Z315, 'data''12'!G311, 'data''12'!G311-Z315)</f>
        <v>1922</v>
      </c>
      <c r="R315" s="279"/>
      <c r="S315" s="279"/>
      <c r="T315" s="77" t="str">
        <f>+'data''12'!H311</f>
        <v>N</v>
      </c>
      <c r="U315" s="187" t="str">
        <f>+'data''12'!I311</f>
        <v>N</v>
      </c>
      <c r="V315" s="77"/>
      <c r="W315" s="78" t="str">
        <f t="shared" si="71"/>
        <v/>
      </c>
      <c r="X315" s="79" t="str">
        <f t="shared" si="72"/>
        <v/>
      </c>
      <c r="Y315" s="77">
        <f t="shared" si="73"/>
        <v>0</v>
      </c>
      <c r="Z315" s="5">
        <v>0</v>
      </c>
      <c r="AA315" s="5">
        <v>0</v>
      </c>
      <c r="AC315" s="35" t="str">
        <f t="shared" si="74"/>
        <v/>
      </c>
      <c r="AD315" s="279">
        <f t="shared" si="75"/>
        <v>0</v>
      </c>
    </row>
    <row r="316" spans="2:30">
      <c r="B316" s="266">
        <v>41217</v>
      </c>
      <c r="C316" s="267">
        <f>'data''12'!B312</f>
        <v>1860.89147</v>
      </c>
      <c r="D316" s="268">
        <f t="shared" si="61"/>
        <v>1700</v>
      </c>
      <c r="E316" s="269">
        <f t="shared" si="62"/>
        <v>0</v>
      </c>
      <c r="F316" s="270">
        <f t="shared" si="63"/>
        <v>0</v>
      </c>
      <c r="G316" s="271">
        <f t="shared" si="64"/>
        <v>0</v>
      </c>
      <c r="H316" s="268">
        <f t="shared" si="65"/>
        <v>1700</v>
      </c>
      <c r="I316" s="272">
        <f t="shared" si="66"/>
        <v>0</v>
      </c>
      <c r="J316" s="273">
        <f t="shared" si="67"/>
        <v>282</v>
      </c>
      <c r="K316" s="274">
        <f t="shared" si="68"/>
        <v>460.34699999999975</v>
      </c>
      <c r="L316" s="267">
        <f>'data''12'!C312</f>
        <v>2442.3469999999998</v>
      </c>
      <c r="M316" s="275">
        <f t="shared" si="69"/>
        <v>1982</v>
      </c>
      <c r="N316" s="276">
        <f>+'data''12'!D312</f>
        <v>1700</v>
      </c>
      <c r="O316" s="277">
        <f>+'data''12'!E312</f>
        <v>50</v>
      </c>
      <c r="P316" s="278">
        <f t="shared" si="70"/>
        <v>1750</v>
      </c>
      <c r="Q316" s="267">
        <f>IF('data''12'!G312&lt;Z316, 'data''12'!G312, 'data''12'!G312-Z316)</f>
        <v>1982</v>
      </c>
      <c r="R316" s="279"/>
      <c r="S316" s="279"/>
      <c r="T316" s="77" t="str">
        <f>+'data''12'!H312</f>
        <v>N</v>
      </c>
      <c r="U316" s="187" t="str">
        <f>+'data''12'!I312</f>
        <v>N</v>
      </c>
      <c r="V316" s="77"/>
      <c r="W316" s="78" t="str">
        <f t="shared" si="71"/>
        <v/>
      </c>
      <c r="X316" s="79" t="str">
        <f t="shared" si="72"/>
        <v/>
      </c>
      <c r="Y316" s="77">
        <f t="shared" si="73"/>
        <v>0</v>
      </c>
      <c r="Z316" s="5">
        <v>0</v>
      </c>
      <c r="AA316" s="5">
        <v>0</v>
      </c>
      <c r="AC316" s="35" t="str">
        <f t="shared" si="74"/>
        <v/>
      </c>
      <c r="AD316" s="279">
        <f t="shared" si="75"/>
        <v>0</v>
      </c>
    </row>
    <row r="317" spans="2:30">
      <c r="B317" s="266">
        <v>41218</v>
      </c>
      <c r="C317" s="267">
        <f>'data''12'!B313</f>
        <v>1788.7951600000001</v>
      </c>
      <c r="D317" s="268">
        <f t="shared" si="61"/>
        <v>1518</v>
      </c>
      <c r="E317" s="269">
        <f t="shared" si="62"/>
        <v>182</v>
      </c>
      <c r="F317" s="270">
        <f t="shared" si="63"/>
        <v>0</v>
      </c>
      <c r="G317" s="271">
        <f t="shared" si="64"/>
        <v>0</v>
      </c>
      <c r="H317" s="268">
        <f t="shared" si="65"/>
        <v>1700</v>
      </c>
      <c r="I317" s="272">
        <f t="shared" si="66"/>
        <v>0</v>
      </c>
      <c r="J317" s="273">
        <f t="shared" si="67"/>
        <v>0</v>
      </c>
      <c r="K317" s="274">
        <f t="shared" si="68"/>
        <v>744.20781848096885</v>
      </c>
      <c r="L317" s="267">
        <f>'data''12'!C313</f>
        <v>2444.2078184809689</v>
      </c>
      <c r="M317" s="275">
        <f t="shared" si="69"/>
        <v>1518</v>
      </c>
      <c r="N317" s="276">
        <f>+'data''12'!D313</f>
        <v>1700</v>
      </c>
      <c r="O317" s="277">
        <f>+'data''12'!E313</f>
        <v>50</v>
      </c>
      <c r="P317" s="278">
        <f t="shared" si="70"/>
        <v>1750</v>
      </c>
      <c r="Q317" s="267">
        <f>IF('data''12'!G313&lt;Z317, 'data''12'!G313, 'data''12'!G313-Z317)</f>
        <v>1518</v>
      </c>
      <c r="R317" s="279"/>
      <c r="S317" s="279"/>
      <c r="T317" s="77" t="str">
        <f>+'data''12'!H313</f>
        <v>N</v>
      </c>
      <c r="U317" s="187" t="str">
        <f>+'data''12'!I313</f>
        <v>N</v>
      </c>
      <c r="V317" s="77"/>
      <c r="W317" s="78" t="str">
        <f t="shared" si="71"/>
        <v/>
      </c>
      <c r="X317" s="79" t="str">
        <f t="shared" si="72"/>
        <v/>
      </c>
      <c r="Y317" s="77">
        <f t="shared" si="73"/>
        <v>0</v>
      </c>
      <c r="Z317" s="5">
        <v>0</v>
      </c>
      <c r="AA317" s="5">
        <v>0</v>
      </c>
      <c r="AC317" s="35" t="str">
        <f t="shared" si="74"/>
        <v/>
      </c>
      <c r="AD317" s="279">
        <f t="shared" si="75"/>
        <v>0</v>
      </c>
    </row>
    <row r="318" spans="2:30">
      <c r="B318" s="266">
        <v>41219</v>
      </c>
      <c r="C318" s="267">
        <f>'data''12'!B314</f>
        <v>1897.1917100000001</v>
      </c>
      <c r="D318" s="268">
        <f t="shared" si="61"/>
        <v>1700</v>
      </c>
      <c r="E318" s="269">
        <f t="shared" si="62"/>
        <v>0</v>
      </c>
      <c r="F318" s="270">
        <f t="shared" si="63"/>
        <v>0</v>
      </c>
      <c r="G318" s="271">
        <f t="shared" si="64"/>
        <v>0</v>
      </c>
      <c r="H318" s="268">
        <f t="shared" si="65"/>
        <v>1700</v>
      </c>
      <c r="I318" s="272">
        <f t="shared" si="66"/>
        <v>0</v>
      </c>
      <c r="J318" s="273">
        <f t="shared" si="67"/>
        <v>251</v>
      </c>
      <c r="K318" s="274">
        <f t="shared" si="68"/>
        <v>491.30807796183899</v>
      </c>
      <c r="L318" s="267">
        <f>'data''12'!C314</f>
        <v>2442.308077961839</v>
      </c>
      <c r="M318" s="275">
        <f t="shared" si="69"/>
        <v>1951</v>
      </c>
      <c r="N318" s="276">
        <f>+'data''12'!D314</f>
        <v>1700</v>
      </c>
      <c r="O318" s="277">
        <f>+'data''12'!E314</f>
        <v>50</v>
      </c>
      <c r="P318" s="278">
        <f t="shared" si="70"/>
        <v>1750</v>
      </c>
      <c r="Q318" s="267">
        <f>IF('data''12'!G314&lt;Z318, 'data''12'!G314, 'data''12'!G314-Z318)</f>
        <v>1951</v>
      </c>
      <c r="R318" s="279"/>
      <c r="S318" s="279"/>
      <c r="T318" s="77" t="str">
        <f>+'data''12'!H314</f>
        <v>N</v>
      </c>
      <c r="U318" s="187" t="str">
        <f>+'data''12'!I314</f>
        <v>N</v>
      </c>
      <c r="V318" s="77"/>
      <c r="W318" s="78" t="str">
        <f t="shared" si="71"/>
        <v/>
      </c>
      <c r="X318" s="79" t="str">
        <f t="shared" si="72"/>
        <v/>
      </c>
      <c r="Y318" s="77">
        <f t="shared" si="73"/>
        <v>0</v>
      </c>
      <c r="Z318" s="5">
        <v>0</v>
      </c>
      <c r="AA318" s="5">
        <v>0</v>
      </c>
      <c r="AC318" s="35" t="str">
        <f t="shared" si="74"/>
        <v/>
      </c>
      <c r="AD318" s="279">
        <f t="shared" si="75"/>
        <v>0</v>
      </c>
    </row>
    <row r="319" spans="2:30">
      <c r="B319" s="266">
        <v>41220</v>
      </c>
      <c r="C319" s="267">
        <f>'data''12'!B315</f>
        <v>2015.16749</v>
      </c>
      <c r="D319" s="268">
        <f t="shared" si="61"/>
        <v>1700</v>
      </c>
      <c r="E319" s="269">
        <f t="shared" si="62"/>
        <v>0</v>
      </c>
      <c r="F319" s="270">
        <f t="shared" si="63"/>
        <v>0</v>
      </c>
      <c r="G319" s="271">
        <f t="shared" si="64"/>
        <v>0</v>
      </c>
      <c r="H319" s="268">
        <f t="shared" si="65"/>
        <v>1700</v>
      </c>
      <c r="I319" s="272">
        <f t="shared" si="66"/>
        <v>0</v>
      </c>
      <c r="J319" s="273">
        <f t="shared" si="67"/>
        <v>252</v>
      </c>
      <c r="K319" s="274">
        <f t="shared" si="68"/>
        <v>491.77146129948096</v>
      </c>
      <c r="L319" s="267">
        <f>'data''12'!C315</f>
        <v>2443.771461299481</v>
      </c>
      <c r="M319" s="275">
        <f t="shared" si="69"/>
        <v>1952</v>
      </c>
      <c r="N319" s="276">
        <f>+'data''12'!D315</f>
        <v>1700</v>
      </c>
      <c r="O319" s="277">
        <f>+'data''12'!E315</f>
        <v>50</v>
      </c>
      <c r="P319" s="278">
        <f t="shared" si="70"/>
        <v>1750</v>
      </c>
      <c r="Q319" s="267">
        <f>IF('data''12'!G315&lt;Z319, 'data''12'!G315, 'data''12'!G315-Z319)</f>
        <v>1952</v>
      </c>
      <c r="R319" s="279"/>
      <c r="S319" s="279"/>
      <c r="T319" s="77" t="str">
        <f>+'data''12'!H315</f>
        <v>N</v>
      </c>
      <c r="U319" s="187" t="str">
        <f>+'data''12'!I315</f>
        <v>N</v>
      </c>
      <c r="V319" s="77"/>
      <c r="W319" s="78" t="str">
        <f t="shared" si="71"/>
        <v/>
      </c>
      <c r="X319" s="79" t="str">
        <f t="shared" si="72"/>
        <v/>
      </c>
      <c r="Y319" s="77">
        <f t="shared" si="73"/>
        <v>0</v>
      </c>
      <c r="Z319" s="5">
        <v>0</v>
      </c>
      <c r="AA319" s="5">
        <v>0</v>
      </c>
      <c r="AC319" s="35" t="str">
        <f t="shared" si="74"/>
        <v/>
      </c>
      <c r="AD319" s="279">
        <f t="shared" si="75"/>
        <v>0</v>
      </c>
    </row>
    <row r="320" spans="2:30">
      <c r="B320" s="266">
        <v>41221</v>
      </c>
      <c r="C320" s="267">
        <f>'data''12'!B316</f>
        <v>2145.2433500000002</v>
      </c>
      <c r="D320" s="268">
        <f t="shared" si="61"/>
        <v>1700</v>
      </c>
      <c r="E320" s="269">
        <f t="shared" si="62"/>
        <v>0</v>
      </c>
      <c r="F320" s="270">
        <f t="shared" si="63"/>
        <v>0</v>
      </c>
      <c r="G320" s="271">
        <f t="shared" si="64"/>
        <v>0</v>
      </c>
      <c r="H320" s="268">
        <f t="shared" si="65"/>
        <v>1700</v>
      </c>
      <c r="I320" s="272">
        <f t="shared" si="66"/>
        <v>0</v>
      </c>
      <c r="J320" s="273">
        <f t="shared" si="67"/>
        <v>704</v>
      </c>
      <c r="K320" s="274">
        <f t="shared" si="68"/>
        <v>39</v>
      </c>
      <c r="L320" s="267">
        <f>'data''12'!C316</f>
        <v>2443</v>
      </c>
      <c r="M320" s="275">
        <f t="shared" si="69"/>
        <v>2404</v>
      </c>
      <c r="N320" s="276">
        <f>+'data''12'!D316</f>
        <v>1700</v>
      </c>
      <c r="O320" s="277">
        <f>+'data''12'!E316</f>
        <v>50</v>
      </c>
      <c r="P320" s="278">
        <f t="shared" si="70"/>
        <v>1750</v>
      </c>
      <c r="Q320" s="267">
        <f>IF('data''12'!G316&lt;Z320, 'data''12'!G316, 'data''12'!G316-Z320)</f>
        <v>2404</v>
      </c>
      <c r="R320" s="279"/>
      <c r="S320" s="279"/>
      <c r="T320" s="77" t="str">
        <f>+'data''12'!H316</f>
        <v>N</v>
      </c>
      <c r="U320" s="187" t="str">
        <f>+'data''12'!I316</f>
        <v>N</v>
      </c>
      <c r="V320" s="77"/>
      <c r="W320" s="78" t="str">
        <f t="shared" si="71"/>
        <v/>
      </c>
      <c r="X320" s="79" t="str">
        <f t="shared" si="72"/>
        <v/>
      </c>
      <c r="Y320" s="77">
        <f t="shared" si="73"/>
        <v>0</v>
      </c>
      <c r="Z320" s="5">
        <v>0</v>
      </c>
      <c r="AA320" s="5">
        <v>0</v>
      </c>
      <c r="AC320" s="35" t="str">
        <f t="shared" si="74"/>
        <v/>
      </c>
      <c r="AD320" s="279">
        <f t="shared" si="75"/>
        <v>0</v>
      </c>
    </row>
    <row r="321" spans="2:30">
      <c r="B321" s="266">
        <v>41222</v>
      </c>
      <c r="C321" s="267">
        <f>'data''12'!B317</f>
        <v>2291.9568199999999</v>
      </c>
      <c r="D321" s="268">
        <f t="shared" si="61"/>
        <v>1700</v>
      </c>
      <c r="E321" s="269">
        <f t="shared" si="62"/>
        <v>0</v>
      </c>
      <c r="F321" s="270">
        <f t="shared" si="63"/>
        <v>0</v>
      </c>
      <c r="G321" s="271">
        <f t="shared" si="64"/>
        <v>0</v>
      </c>
      <c r="H321" s="268">
        <f t="shared" si="65"/>
        <v>1700</v>
      </c>
      <c r="I321" s="272">
        <f t="shared" si="66"/>
        <v>0</v>
      </c>
      <c r="J321" s="273">
        <f t="shared" si="67"/>
        <v>584</v>
      </c>
      <c r="K321" s="274">
        <f t="shared" si="68"/>
        <v>160</v>
      </c>
      <c r="L321" s="267">
        <f>'data''12'!C317</f>
        <v>2444</v>
      </c>
      <c r="M321" s="275">
        <f t="shared" si="69"/>
        <v>2284</v>
      </c>
      <c r="N321" s="276">
        <f>+'data''12'!D317</f>
        <v>1700</v>
      </c>
      <c r="O321" s="277">
        <f>+'data''12'!E317</f>
        <v>50</v>
      </c>
      <c r="P321" s="278">
        <f t="shared" si="70"/>
        <v>1750</v>
      </c>
      <c r="Q321" s="267">
        <f>IF('data''12'!G317&lt;Z321, 'data''12'!G317, 'data''12'!G317-Z321)</f>
        <v>2284</v>
      </c>
      <c r="R321" s="279"/>
      <c r="S321" s="279"/>
      <c r="T321" s="77" t="str">
        <f>+'data''12'!H317</f>
        <v>N</v>
      </c>
      <c r="U321" s="187" t="str">
        <f>+'data''12'!I317</f>
        <v>N</v>
      </c>
      <c r="V321" s="77"/>
      <c r="W321" s="78" t="str">
        <f t="shared" si="71"/>
        <v/>
      </c>
      <c r="X321" s="79" t="str">
        <f t="shared" si="72"/>
        <v/>
      </c>
      <c r="Y321" s="77">
        <f t="shared" si="73"/>
        <v>0</v>
      </c>
      <c r="Z321" s="5">
        <v>0</v>
      </c>
      <c r="AA321" s="5">
        <v>0</v>
      </c>
      <c r="AC321" s="35" t="str">
        <f t="shared" si="74"/>
        <v/>
      </c>
      <c r="AD321" s="279">
        <f t="shared" si="75"/>
        <v>0</v>
      </c>
    </row>
    <row r="322" spans="2:30">
      <c r="B322" s="266">
        <v>41223</v>
      </c>
      <c r="C322" s="267">
        <f>'data''12'!B318</f>
        <v>2341.8696500000001</v>
      </c>
      <c r="D322" s="268">
        <f t="shared" si="61"/>
        <v>1643</v>
      </c>
      <c r="E322" s="269">
        <f t="shared" si="62"/>
        <v>57</v>
      </c>
      <c r="F322" s="270">
        <f t="shared" si="63"/>
        <v>0</v>
      </c>
      <c r="G322" s="271">
        <f t="shared" si="64"/>
        <v>0</v>
      </c>
      <c r="H322" s="268">
        <f t="shared" si="65"/>
        <v>1700</v>
      </c>
      <c r="I322" s="272">
        <f t="shared" si="66"/>
        <v>0</v>
      </c>
      <c r="J322" s="273">
        <f t="shared" si="67"/>
        <v>0</v>
      </c>
      <c r="K322" s="274">
        <f t="shared" si="68"/>
        <v>748</v>
      </c>
      <c r="L322" s="267">
        <f>'data''12'!C318</f>
        <v>2448</v>
      </c>
      <c r="M322" s="275">
        <f t="shared" si="69"/>
        <v>1643</v>
      </c>
      <c r="N322" s="276">
        <f>+'data''12'!D318</f>
        <v>1700</v>
      </c>
      <c r="O322" s="277">
        <f>+'data''12'!E318</f>
        <v>50</v>
      </c>
      <c r="P322" s="278">
        <f t="shared" si="70"/>
        <v>1750</v>
      </c>
      <c r="Q322" s="267">
        <f>IF('data''12'!G318&lt;Z322, 'data''12'!G318, 'data''12'!G318-Z322)</f>
        <v>1643</v>
      </c>
      <c r="R322" s="279"/>
      <c r="S322" s="279"/>
      <c r="T322" s="77" t="str">
        <f>+'data''12'!H318</f>
        <v>N</v>
      </c>
      <c r="U322" s="187" t="str">
        <f>+'data''12'!I318</f>
        <v>N</v>
      </c>
      <c r="V322" s="77"/>
      <c r="W322" s="78" t="str">
        <f t="shared" si="71"/>
        <v/>
      </c>
      <c r="X322" s="79" t="str">
        <f t="shared" si="72"/>
        <v/>
      </c>
      <c r="Y322" s="77">
        <f t="shared" si="73"/>
        <v>0</v>
      </c>
      <c r="Z322" s="5">
        <v>0</v>
      </c>
      <c r="AA322" s="5">
        <v>0</v>
      </c>
      <c r="AC322" s="35" t="str">
        <f t="shared" si="74"/>
        <v/>
      </c>
      <c r="AD322" s="279">
        <f t="shared" si="75"/>
        <v>0</v>
      </c>
    </row>
    <row r="323" spans="2:30">
      <c r="B323" s="266">
        <v>41224</v>
      </c>
      <c r="C323" s="267">
        <f>'data''12'!B319</f>
        <v>2341.8696500000001</v>
      </c>
      <c r="D323" s="268">
        <f t="shared" si="61"/>
        <v>1618</v>
      </c>
      <c r="E323" s="269">
        <f t="shared" si="62"/>
        <v>82</v>
      </c>
      <c r="F323" s="270">
        <f t="shared" si="63"/>
        <v>0</v>
      </c>
      <c r="G323" s="271">
        <f t="shared" si="64"/>
        <v>0</v>
      </c>
      <c r="H323" s="268">
        <f t="shared" si="65"/>
        <v>1700</v>
      </c>
      <c r="I323" s="272">
        <f t="shared" si="66"/>
        <v>0</v>
      </c>
      <c r="J323" s="273">
        <f t="shared" si="67"/>
        <v>0</v>
      </c>
      <c r="K323" s="274">
        <f t="shared" si="68"/>
        <v>751</v>
      </c>
      <c r="L323" s="267">
        <f>'data''12'!C319</f>
        <v>2451</v>
      </c>
      <c r="M323" s="275">
        <f t="shared" si="69"/>
        <v>1618</v>
      </c>
      <c r="N323" s="276">
        <f>+'data''12'!D319</f>
        <v>1700</v>
      </c>
      <c r="O323" s="277">
        <f>+'data''12'!E319</f>
        <v>50</v>
      </c>
      <c r="P323" s="278">
        <f t="shared" si="70"/>
        <v>1750</v>
      </c>
      <c r="Q323" s="267">
        <f>IF('data''12'!G319&lt;Z323, 'data''12'!G319, 'data''12'!G319-Z323)</f>
        <v>1618</v>
      </c>
      <c r="R323" s="279"/>
      <c r="S323" s="279"/>
      <c r="T323" s="77" t="str">
        <f>+'data''12'!H319</f>
        <v>N</v>
      </c>
      <c r="U323" s="187" t="str">
        <f>+'data''12'!I319</f>
        <v>N</v>
      </c>
      <c r="V323" s="77"/>
      <c r="W323" s="78" t="str">
        <f t="shared" si="71"/>
        <v/>
      </c>
      <c r="X323" s="79" t="str">
        <f t="shared" si="72"/>
        <v/>
      </c>
      <c r="Y323" s="77">
        <f t="shared" si="73"/>
        <v>0</v>
      </c>
      <c r="Z323" s="5">
        <v>0</v>
      </c>
      <c r="AA323" s="5">
        <v>0</v>
      </c>
      <c r="AC323" s="35" t="str">
        <f t="shared" si="74"/>
        <v/>
      </c>
      <c r="AD323" s="279">
        <f t="shared" si="75"/>
        <v>0</v>
      </c>
    </row>
    <row r="324" spans="2:30">
      <c r="B324" s="266">
        <v>41225</v>
      </c>
      <c r="C324" s="267">
        <f>'data''12'!B320</f>
        <v>2378.6740599999998</v>
      </c>
      <c r="D324" s="268">
        <f t="shared" si="61"/>
        <v>1700</v>
      </c>
      <c r="E324" s="269">
        <f t="shared" si="62"/>
        <v>0</v>
      </c>
      <c r="F324" s="270">
        <f t="shared" si="63"/>
        <v>0</v>
      </c>
      <c r="G324" s="271">
        <f t="shared" si="64"/>
        <v>0</v>
      </c>
      <c r="H324" s="268">
        <f t="shared" si="65"/>
        <v>1700</v>
      </c>
      <c r="I324" s="272">
        <f t="shared" si="66"/>
        <v>0</v>
      </c>
      <c r="J324" s="273">
        <f t="shared" si="67"/>
        <v>267</v>
      </c>
      <c r="K324" s="274">
        <f t="shared" si="68"/>
        <v>486</v>
      </c>
      <c r="L324" s="267">
        <f>'data''12'!C320</f>
        <v>2453</v>
      </c>
      <c r="M324" s="275">
        <f t="shared" si="69"/>
        <v>1967</v>
      </c>
      <c r="N324" s="276">
        <f>+'data''12'!D320</f>
        <v>1700</v>
      </c>
      <c r="O324" s="277">
        <f>+'data''12'!E320</f>
        <v>50</v>
      </c>
      <c r="P324" s="278">
        <f t="shared" si="70"/>
        <v>1750</v>
      </c>
      <c r="Q324" s="267">
        <f>IF('data''12'!G320&lt;Z324, 'data''12'!G320, 'data''12'!G320-Z324)</f>
        <v>1967</v>
      </c>
      <c r="R324" s="279"/>
      <c r="S324" s="279"/>
      <c r="T324" s="77" t="str">
        <f>+'data''12'!H320</f>
        <v>N</v>
      </c>
      <c r="U324" s="187" t="str">
        <f>+'data''12'!I320</f>
        <v>N</v>
      </c>
      <c r="V324" s="77"/>
      <c r="W324" s="78" t="str">
        <f t="shared" si="71"/>
        <v/>
      </c>
      <c r="X324" s="79" t="str">
        <f t="shared" si="72"/>
        <v/>
      </c>
      <c r="Y324" s="77">
        <f t="shared" si="73"/>
        <v>0</v>
      </c>
      <c r="Z324" s="5">
        <v>0</v>
      </c>
      <c r="AA324" s="5">
        <v>0</v>
      </c>
      <c r="AC324" s="35" t="str">
        <f t="shared" si="74"/>
        <v/>
      </c>
      <c r="AD324" s="279">
        <f t="shared" si="75"/>
        <v>0</v>
      </c>
    </row>
    <row r="325" spans="2:30">
      <c r="B325" s="266">
        <v>41226</v>
      </c>
      <c r="C325" s="267">
        <f>'data''12'!B321</f>
        <v>2470.9371700000002</v>
      </c>
      <c r="D325" s="268">
        <f t="shared" si="61"/>
        <v>1595</v>
      </c>
      <c r="E325" s="269">
        <f t="shared" si="62"/>
        <v>105</v>
      </c>
      <c r="F325" s="270">
        <f t="shared" si="63"/>
        <v>0</v>
      </c>
      <c r="G325" s="271">
        <f t="shared" si="64"/>
        <v>0</v>
      </c>
      <c r="H325" s="268">
        <f t="shared" si="65"/>
        <v>1700</v>
      </c>
      <c r="I325" s="272">
        <f t="shared" si="66"/>
        <v>0</v>
      </c>
      <c r="J325" s="273">
        <f t="shared" si="67"/>
        <v>0</v>
      </c>
      <c r="K325" s="274">
        <f t="shared" si="68"/>
        <v>753</v>
      </c>
      <c r="L325" s="267">
        <f>'data''12'!C321</f>
        <v>2453</v>
      </c>
      <c r="M325" s="275">
        <f t="shared" si="69"/>
        <v>1595</v>
      </c>
      <c r="N325" s="276">
        <f>+'data''12'!D321</f>
        <v>1700</v>
      </c>
      <c r="O325" s="277">
        <f>+'data''12'!E321</f>
        <v>50</v>
      </c>
      <c r="P325" s="278">
        <f t="shared" si="70"/>
        <v>1750</v>
      </c>
      <c r="Q325" s="267">
        <f>IF('data''12'!G321&lt;Z325, 'data''12'!G321, 'data''12'!G321-Z325)</f>
        <v>1595</v>
      </c>
      <c r="R325" s="279"/>
      <c r="S325" s="279"/>
      <c r="T325" s="77" t="str">
        <f>+'data''12'!H321</f>
        <v>N</v>
      </c>
      <c r="U325" s="187" t="str">
        <f>+'data''12'!I321</f>
        <v>N</v>
      </c>
      <c r="V325" s="77"/>
      <c r="W325" s="78" t="str">
        <f t="shared" si="71"/>
        <v/>
      </c>
      <c r="X325" s="79" t="str">
        <f t="shared" si="72"/>
        <v/>
      </c>
      <c r="Y325" s="77">
        <f t="shared" si="73"/>
        <v>0</v>
      </c>
      <c r="Z325" s="5">
        <v>0</v>
      </c>
      <c r="AA325" s="5">
        <v>0</v>
      </c>
      <c r="AC325" s="35" t="str">
        <f t="shared" si="74"/>
        <v/>
      </c>
      <c r="AD325" s="279">
        <f t="shared" si="75"/>
        <v>0</v>
      </c>
    </row>
    <row r="326" spans="2:30">
      <c r="B326" s="266">
        <v>41227</v>
      </c>
      <c r="C326" s="267">
        <f>'data''12'!B322</f>
        <v>2500.6831999999999</v>
      </c>
      <c r="D326" s="268">
        <f t="shared" si="61"/>
        <v>0</v>
      </c>
      <c r="E326" s="269">
        <f t="shared" si="62"/>
        <v>1700</v>
      </c>
      <c r="F326" s="270">
        <f t="shared" si="63"/>
        <v>0</v>
      </c>
      <c r="G326" s="271">
        <f t="shared" si="64"/>
        <v>0</v>
      </c>
      <c r="H326" s="268">
        <f t="shared" si="65"/>
        <v>1700</v>
      </c>
      <c r="I326" s="272">
        <f t="shared" si="66"/>
        <v>0</v>
      </c>
      <c r="J326" s="273">
        <f t="shared" si="67"/>
        <v>0</v>
      </c>
      <c r="K326" s="274">
        <f t="shared" si="68"/>
        <v>756</v>
      </c>
      <c r="L326" s="267">
        <f>'data''12'!C322</f>
        <v>2456</v>
      </c>
      <c r="M326" s="275">
        <f t="shared" si="69"/>
        <v>0</v>
      </c>
      <c r="N326" s="276">
        <f>+'data''12'!D322</f>
        <v>1700</v>
      </c>
      <c r="O326" s="277">
        <f>+'data''12'!E322</f>
        <v>50</v>
      </c>
      <c r="P326" s="278">
        <f t="shared" si="70"/>
        <v>1750</v>
      </c>
      <c r="Q326" s="267">
        <f>IF('data''12'!G322&lt;Z326, 'data''12'!G322, 'data''12'!G322-Z326)</f>
        <v>0</v>
      </c>
      <c r="R326" s="279"/>
      <c r="S326" s="279"/>
      <c r="T326" s="77" t="str">
        <f>+'data''12'!H322</f>
        <v>N</v>
      </c>
      <c r="U326" s="187" t="str">
        <f>+'data''12'!I322</f>
        <v>N</v>
      </c>
      <c r="V326" s="77"/>
      <c r="W326" s="78" t="str">
        <f t="shared" si="71"/>
        <v/>
      </c>
      <c r="X326" s="79" t="str">
        <f t="shared" si="72"/>
        <v/>
      </c>
      <c r="Y326" s="77">
        <f t="shared" si="73"/>
        <v>0</v>
      </c>
      <c r="Z326" s="5">
        <v>0</v>
      </c>
      <c r="AA326" s="5">
        <v>0</v>
      </c>
      <c r="AC326" s="35" t="str">
        <f t="shared" si="74"/>
        <v/>
      </c>
      <c r="AD326" s="279">
        <f t="shared" si="75"/>
        <v>0</v>
      </c>
    </row>
    <row r="327" spans="2:30">
      <c r="B327" s="266">
        <v>41228</v>
      </c>
      <c r="C327" s="267">
        <f>'data''12'!B323</f>
        <v>2482.5330800000002</v>
      </c>
      <c r="D327" s="268">
        <f t="shared" si="61"/>
        <v>403</v>
      </c>
      <c r="E327" s="269">
        <f t="shared" si="62"/>
        <v>1297</v>
      </c>
      <c r="F327" s="270">
        <f t="shared" si="63"/>
        <v>0</v>
      </c>
      <c r="G327" s="271">
        <f t="shared" si="64"/>
        <v>0</v>
      </c>
      <c r="H327" s="268">
        <f t="shared" si="65"/>
        <v>1700</v>
      </c>
      <c r="I327" s="272">
        <f t="shared" si="66"/>
        <v>0</v>
      </c>
      <c r="J327" s="273">
        <f t="shared" si="67"/>
        <v>0</v>
      </c>
      <c r="K327" s="274">
        <f t="shared" si="68"/>
        <v>753</v>
      </c>
      <c r="L327" s="267">
        <f>'data''12'!C323</f>
        <v>2453</v>
      </c>
      <c r="M327" s="275">
        <f t="shared" si="69"/>
        <v>403</v>
      </c>
      <c r="N327" s="276">
        <f>+'data''12'!D323</f>
        <v>1700</v>
      </c>
      <c r="O327" s="277">
        <f>+'data''12'!E323</f>
        <v>50</v>
      </c>
      <c r="P327" s="278">
        <f t="shared" si="70"/>
        <v>1750</v>
      </c>
      <c r="Q327" s="267">
        <f>IF('data''12'!G323&lt;Z327, 'data''12'!G323, 'data''12'!G323-Z327)</f>
        <v>403</v>
      </c>
      <c r="R327" s="279"/>
      <c r="S327" s="279"/>
      <c r="T327" s="77" t="str">
        <f>+'data''12'!H323</f>
        <v>N</v>
      </c>
      <c r="U327" s="187" t="str">
        <f>+'data''12'!I323</f>
        <v>N</v>
      </c>
      <c r="V327" s="77"/>
      <c r="W327" s="78" t="str">
        <f t="shared" si="71"/>
        <v/>
      </c>
      <c r="X327" s="79" t="str">
        <f t="shared" si="72"/>
        <v/>
      </c>
      <c r="Y327" s="77">
        <f t="shared" si="73"/>
        <v>0</v>
      </c>
      <c r="Z327" s="5">
        <v>0</v>
      </c>
      <c r="AA327" s="5">
        <v>0</v>
      </c>
      <c r="AC327" s="35" t="str">
        <f t="shared" si="74"/>
        <v/>
      </c>
      <c r="AD327" s="279">
        <f t="shared" si="75"/>
        <v>0</v>
      </c>
    </row>
    <row r="328" spans="2:30">
      <c r="B328" s="266">
        <v>41229</v>
      </c>
      <c r="C328" s="267">
        <f>'data''12'!B324</f>
        <v>2452.7870499999999</v>
      </c>
      <c r="D328" s="268">
        <f t="shared" ref="D328:D373" si="76">IF(T328="N",IF(U328="n",IF(N328&gt;M328,M328,N328),0),0)</f>
        <v>1700</v>
      </c>
      <c r="E328" s="269">
        <f t="shared" ref="E328:E373" si="77">IF(T328="n",IF(U328="n",IF(N328&gt;M328,N328-M328,0),0),0)</f>
        <v>0</v>
      </c>
      <c r="F328" s="270">
        <f t="shared" ref="F328:F373" si="78">IF(T328="y",IF(U328="n",L328-N328,0),0)</f>
        <v>0</v>
      </c>
      <c r="G328" s="271">
        <f t="shared" ref="G328:G373" si="79">IF(T328="y",N328,0)</f>
        <v>0</v>
      </c>
      <c r="H328" s="268">
        <f t="shared" ref="H328:H373" si="80">+D328+E328+F328+G328</f>
        <v>1700</v>
      </c>
      <c r="I328" s="272">
        <f t="shared" ref="I328:I373" si="81">IF(U328="y",L328-N328,0)</f>
        <v>0</v>
      </c>
      <c r="J328" s="273">
        <f t="shared" ref="J328:J373" si="82">IF(U328="y",0,IF(T328="y",0,IF(L328-H328&gt;0,IF(M328-H328&gt;0,IF(L328&gt;=M328,M328-H328,IF(M328-L328&gt;0,L328-H328,0)),0),0)))</f>
        <v>158</v>
      </c>
      <c r="K328" s="274">
        <f t="shared" ref="K328:K373" si="83">IF(U328="y",0,IF(T328="y",0,IF(L328-H328&gt;0,IF(H328-M328&gt;0,L328-H328,IF(L328-M328&gt;0,L328-M328,0)),0)))</f>
        <v>596</v>
      </c>
      <c r="L328" s="267">
        <f>'data''12'!C324</f>
        <v>2454</v>
      </c>
      <c r="M328" s="275">
        <f t="shared" ref="M328:M373" si="84">+Q328-R328-S328</f>
        <v>1858</v>
      </c>
      <c r="N328" s="276">
        <f>+'data''12'!D324</f>
        <v>1700</v>
      </c>
      <c r="O328" s="277">
        <f>+'data''12'!E324</f>
        <v>50</v>
      </c>
      <c r="P328" s="278">
        <f t="shared" ref="P328:P373" si="85">SUM(N328:O328)</f>
        <v>1750</v>
      </c>
      <c r="Q328" s="267">
        <f>IF('data''12'!G324&lt;Z328, 'data''12'!G324, 'data''12'!G324-Z328)</f>
        <v>1858</v>
      </c>
      <c r="R328" s="279"/>
      <c r="S328" s="279"/>
      <c r="T328" s="77" t="str">
        <f>+'data''12'!H324</f>
        <v>N</v>
      </c>
      <c r="U328" s="187" t="str">
        <f>+'data''12'!I324</f>
        <v>N</v>
      </c>
      <c r="V328" s="77"/>
      <c r="W328" s="78" t="str">
        <f t="shared" si="71"/>
        <v/>
      </c>
      <c r="X328" s="79" t="str">
        <f t="shared" si="72"/>
        <v/>
      </c>
      <c r="Y328" s="77">
        <f t="shared" si="73"/>
        <v>0</v>
      </c>
      <c r="Z328" s="5">
        <v>0</v>
      </c>
      <c r="AA328" s="5">
        <v>0</v>
      </c>
      <c r="AC328" s="35" t="str">
        <f t="shared" si="74"/>
        <v/>
      </c>
      <c r="AD328" s="279">
        <f t="shared" si="75"/>
        <v>0</v>
      </c>
    </row>
    <row r="329" spans="2:30">
      <c r="B329" s="266">
        <v>41230</v>
      </c>
      <c r="C329" s="267">
        <f>'data''12'!B325</f>
        <v>2450.2662</v>
      </c>
      <c r="D329" s="268">
        <f t="shared" si="76"/>
        <v>1447</v>
      </c>
      <c r="E329" s="269">
        <f t="shared" si="77"/>
        <v>253</v>
      </c>
      <c r="F329" s="270">
        <f t="shared" si="78"/>
        <v>0</v>
      </c>
      <c r="G329" s="271">
        <f t="shared" si="79"/>
        <v>0</v>
      </c>
      <c r="H329" s="268">
        <f t="shared" si="80"/>
        <v>1700</v>
      </c>
      <c r="I329" s="272">
        <f t="shared" si="81"/>
        <v>0</v>
      </c>
      <c r="J329" s="273">
        <f t="shared" si="82"/>
        <v>0</v>
      </c>
      <c r="K329" s="274">
        <f t="shared" si="83"/>
        <v>740</v>
      </c>
      <c r="L329" s="267">
        <f>'data''12'!C325</f>
        <v>2440</v>
      </c>
      <c r="M329" s="275">
        <f t="shared" si="84"/>
        <v>1447</v>
      </c>
      <c r="N329" s="276">
        <f>+'data''12'!D325</f>
        <v>1700</v>
      </c>
      <c r="O329" s="277">
        <f>+'data''12'!E325</f>
        <v>50</v>
      </c>
      <c r="P329" s="278">
        <f t="shared" si="85"/>
        <v>1750</v>
      </c>
      <c r="Q329" s="267">
        <f>IF('data''12'!G325&lt;Z329, 'data''12'!G325, 'data''12'!G325-Z329)</f>
        <v>1447</v>
      </c>
      <c r="R329" s="279"/>
      <c r="S329" s="279"/>
      <c r="T329" s="77" t="str">
        <f>+'data''12'!H325</f>
        <v>N</v>
      </c>
      <c r="U329" s="187" t="str">
        <f>+'data''12'!I325</f>
        <v>N</v>
      </c>
      <c r="V329" s="77"/>
      <c r="W329" s="78" t="str">
        <f t="shared" ref="W329:W373" si="86">IF(SUM(H329:K329)=L329,"","sum of col (6)-(9) not equal to col (10)")</f>
        <v/>
      </c>
      <c r="X329" s="79" t="str">
        <f t="shared" ref="X329:X373" si="87">IF(T329="N",IF(U329="Y","Col (16)&amp; Col (17) Mismatch",""),"")</f>
        <v/>
      </c>
      <c r="Y329" s="77">
        <f t="shared" ref="Y329:Y373" si="88">IF(T329="y", Q329, Q329-J329-D329)</f>
        <v>0</v>
      </c>
      <c r="Z329" s="5">
        <v>0</v>
      </c>
      <c r="AA329" s="5">
        <v>0</v>
      </c>
      <c r="AC329" s="35" t="str">
        <f t="shared" ref="AC329:AC373" si="89">IF(D329+J329&lt;=Q329, "", "y")</f>
        <v/>
      </c>
      <c r="AD329" s="279">
        <f t="shared" si="75"/>
        <v>0</v>
      </c>
    </row>
    <row r="330" spans="2:30">
      <c r="B330" s="266">
        <v>41231</v>
      </c>
      <c r="C330" s="267">
        <f>'data''12'!B326</f>
        <v>2450.2662</v>
      </c>
      <c r="D330" s="268">
        <f t="shared" si="76"/>
        <v>1473</v>
      </c>
      <c r="E330" s="269">
        <f t="shared" si="77"/>
        <v>227</v>
      </c>
      <c r="F330" s="270">
        <f t="shared" si="78"/>
        <v>0</v>
      </c>
      <c r="G330" s="271">
        <f t="shared" si="79"/>
        <v>0</v>
      </c>
      <c r="H330" s="268">
        <f t="shared" si="80"/>
        <v>1700</v>
      </c>
      <c r="I330" s="272">
        <f t="shared" si="81"/>
        <v>0</v>
      </c>
      <c r="J330" s="273">
        <f t="shared" si="82"/>
        <v>0</v>
      </c>
      <c r="K330" s="274">
        <f t="shared" si="83"/>
        <v>742</v>
      </c>
      <c r="L330" s="267">
        <f>'data''12'!C326</f>
        <v>2442</v>
      </c>
      <c r="M330" s="275">
        <f t="shared" si="84"/>
        <v>1473</v>
      </c>
      <c r="N330" s="276">
        <f>+'data''12'!D326</f>
        <v>1700</v>
      </c>
      <c r="O330" s="277">
        <f>+'data''12'!E326</f>
        <v>50</v>
      </c>
      <c r="P330" s="278">
        <f t="shared" si="85"/>
        <v>1750</v>
      </c>
      <c r="Q330" s="267">
        <f>IF('data''12'!G326&lt;Z330, 'data''12'!G326, 'data''12'!G326-Z330)</f>
        <v>1473</v>
      </c>
      <c r="R330" s="279"/>
      <c r="S330" s="279"/>
      <c r="T330" s="77" t="str">
        <f>+'data''12'!H326</f>
        <v>N</v>
      </c>
      <c r="U330" s="187" t="str">
        <f>+'data''12'!I326</f>
        <v>N</v>
      </c>
      <c r="V330" s="77"/>
      <c r="W330" s="78" t="str">
        <f t="shared" si="86"/>
        <v/>
      </c>
      <c r="X330" s="79" t="str">
        <f t="shared" si="87"/>
        <v/>
      </c>
      <c r="Y330" s="77">
        <f t="shared" si="88"/>
        <v>0</v>
      </c>
      <c r="Z330" s="5">
        <v>0</v>
      </c>
      <c r="AA330" s="5">
        <v>0</v>
      </c>
      <c r="AC330" s="35" t="str">
        <f t="shared" si="89"/>
        <v/>
      </c>
      <c r="AD330" s="279">
        <f t="shared" si="75"/>
        <v>0</v>
      </c>
    </row>
    <row r="331" spans="2:30">
      <c r="B331" s="266">
        <v>41232</v>
      </c>
      <c r="C331" s="267">
        <f>'data''12'!B327</f>
        <v>2331.7862500000001</v>
      </c>
      <c r="D331" s="268">
        <f t="shared" si="76"/>
        <v>1700</v>
      </c>
      <c r="E331" s="269">
        <f t="shared" si="77"/>
        <v>0</v>
      </c>
      <c r="F331" s="270">
        <f t="shared" si="78"/>
        <v>0</v>
      </c>
      <c r="G331" s="271">
        <f t="shared" si="79"/>
        <v>0</v>
      </c>
      <c r="H331" s="268">
        <f t="shared" si="80"/>
        <v>1700</v>
      </c>
      <c r="I331" s="272">
        <f t="shared" si="81"/>
        <v>0</v>
      </c>
      <c r="J331" s="273">
        <f t="shared" si="82"/>
        <v>739.14444000000003</v>
      </c>
      <c r="K331" s="274">
        <f t="shared" si="83"/>
        <v>0</v>
      </c>
      <c r="L331" s="267">
        <f>'data''12'!C327</f>
        <v>2439.14444</v>
      </c>
      <c r="M331" s="275">
        <f t="shared" si="84"/>
        <v>5661</v>
      </c>
      <c r="N331" s="276">
        <f>+'data''12'!D327</f>
        <v>1700</v>
      </c>
      <c r="O331" s="277">
        <f>+'data''12'!E327</f>
        <v>50</v>
      </c>
      <c r="P331" s="278">
        <f t="shared" si="85"/>
        <v>1750</v>
      </c>
      <c r="Q331" s="267">
        <f>IF('data''12'!G327&lt;Z331, 'data''12'!G327, 'data''12'!G327-Z331)</f>
        <v>5661</v>
      </c>
      <c r="R331" s="279"/>
      <c r="S331" s="279"/>
      <c r="T331" s="77" t="str">
        <f>+'data''12'!H327</f>
        <v>N</v>
      </c>
      <c r="U331" s="187" t="str">
        <f>+'data''12'!I327</f>
        <v>N</v>
      </c>
      <c r="V331" s="77"/>
      <c r="W331" s="78" t="str">
        <f t="shared" si="86"/>
        <v/>
      </c>
      <c r="X331" s="79" t="str">
        <f t="shared" si="87"/>
        <v/>
      </c>
      <c r="Y331" s="77">
        <f t="shared" si="88"/>
        <v>3221.85556</v>
      </c>
      <c r="Z331" s="5">
        <v>0</v>
      </c>
      <c r="AA331" s="5">
        <v>0</v>
      </c>
      <c r="AC331" s="35" t="str">
        <f t="shared" si="89"/>
        <v/>
      </c>
      <c r="AD331" s="279">
        <f t="shared" si="75"/>
        <v>0</v>
      </c>
    </row>
    <row r="332" spans="2:30">
      <c r="B332" s="266">
        <v>41233</v>
      </c>
      <c r="C332" s="267">
        <f>'data''12'!B328</f>
        <v>2178.5185700000002</v>
      </c>
      <c r="D332" s="268">
        <f t="shared" si="76"/>
        <v>1700</v>
      </c>
      <c r="E332" s="269">
        <f t="shared" si="77"/>
        <v>0</v>
      </c>
      <c r="F332" s="270">
        <f t="shared" si="78"/>
        <v>0</v>
      </c>
      <c r="G332" s="271">
        <f t="shared" si="79"/>
        <v>0</v>
      </c>
      <c r="H332" s="268">
        <f t="shared" si="80"/>
        <v>1700</v>
      </c>
      <c r="I332" s="272">
        <f t="shared" si="81"/>
        <v>0</v>
      </c>
      <c r="J332" s="273">
        <f t="shared" si="82"/>
        <v>742.57619999999997</v>
      </c>
      <c r="K332" s="274">
        <f t="shared" si="83"/>
        <v>0</v>
      </c>
      <c r="L332" s="267">
        <f>'data''12'!C328</f>
        <v>2442.5762</v>
      </c>
      <c r="M332" s="275">
        <f t="shared" si="84"/>
        <v>6719</v>
      </c>
      <c r="N332" s="276">
        <f>+'data''12'!D328</f>
        <v>1700</v>
      </c>
      <c r="O332" s="277">
        <f>+'data''12'!E328</f>
        <v>50</v>
      </c>
      <c r="P332" s="278">
        <f t="shared" si="85"/>
        <v>1750</v>
      </c>
      <c r="Q332" s="267">
        <f>IF('data''12'!G328&lt;Z332, 'data''12'!G328, 'data''12'!G328-Z332)</f>
        <v>6719</v>
      </c>
      <c r="R332" s="279"/>
      <c r="S332" s="279"/>
      <c r="T332" s="77" t="str">
        <f>+'data''12'!H328</f>
        <v>N</v>
      </c>
      <c r="U332" s="187" t="str">
        <f>+'data''12'!I328</f>
        <v>N</v>
      </c>
      <c r="V332" s="77"/>
      <c r="W332" s="78" t="str">
        <f t="shared" si="86"/>
        <v/>
      </c>
      <c r="X332" s="79" t="str">
        <f t="shared" si="87"/>
        <v/>
      </c>
      <c r="Y332" s="77">
        <f t="shared" si="88"/>
        <v>4276.4238000000005</v>
      </c>
      <c r="Z332" s="5">
        <v>0</v>
      </c>
      <c r="AA332" s="5">
        <v>0</v>
      </c>
      <c r="AC332" s="35" t="str">
        <f t="shared" si="89"/>
        <v/>
      </c>
      <c r="AD332" s="279">
        <f t="shared" si="75"/>
        <v>0</v>
      </c>
    </row>
    <row r="333" spans="2:30">
      <c r="B333" s="266">
        <v>41234</v>
      </c>
      <c r="C333" s="267">
        <f>'data''12'!B329</f>
        <v>2062.5594700000001</v>
      </c>
      <c r="D333" s="268">
        <f t="shared" si="76"/>
        <v>1700</v>
      </c>
      <c r="E333" s="269">
        <f t="shared" si="77"/>
        <v>0</v>
      </c>
      <c r="F333" s="270">
        <f t="shared" si="78"/>
        <v>0</v>
      </c>
      <c r="G333" s="271">
        <f t="shared" si="79"/>
        <v>0</v>
      </c>
      <c r="H333" s="268">
        <f t="shared" si="80"/>
        <v>1700</v>
      </c>
      <c r="I333" s="272">
        <f t="shared" si="81"/>
        <v>0</v>
      </c>
      <c r="J333" s="273">
        <f t="shared" si="82"/>
        <v>740.33028999999988</v>
      </c>
      <c r="K333" s="274">
        <f t="shared" si="83"/>
        <v>0</v>
      </c>
      <c r="L333" s="267">
        <f>'data''12'!C329</f>
        <v>2440.3302899999999</v>
      </c>
      <c r="M333" s="275">
        <f t="shared" si="84"/>
        <v>4973</v>
      </c>
      <c r="N333" s="276">
        <f>+'data''12'!D329</f>
        <v>1700</v>
      </c>
      <c r="O333" s="277">
        <f>+'data''12'!E329</f>
        <v>50</v>
      </c>
      <c r="P333" s="278">
        <f t="shared" si="85"/>
        <v>1750</v>
      </c>
      <c r="Q333" s="267">
        <f>IF('data''12'!G329&lt;Z333, 'data''12'!G329, 'data''12'!G329-Z333)</f>
        <v>4973</v>
      </c>
      <c r="R333" s="279"/>
      <c r="S333" s="279"/>
      <c r="T333" s="77" t="str">
        <f>+'data''12'!H329</f>
        <v>N</v>
      </c>
      <c r="U333" s="187" t="str">
        <f>+'data''12'!I329</f>
        <v>N</v>
      </c>
      <c r="V333" s="77"/>
      <c r="W333" s="78" t="str">
        <f t="shared" si="86"/>
        <v/>
      </c>
      <c r="X333" s="79" t="str">
        <f t="shared" si="87"/>
        <v/>
      </c>
      <c r="Y333" s="77">
        <f t="shared" si="88"/>
        <v>2532.6697100000001</v>
      </c>
      <c r="Z333" s="5">
        <v>0</v>
      </c>
      <c r="AA333" s="5">
        <v>0</v>
      </c>
      <c r="AC333" s="35" t="str">
        <f t="shared" si="89"/>
        <v/>
      </c>
      <c r="AD333" s="279">
        <f t="shared" si="75"/>
        <v>0</v>
      </c>
    </row>
    <row r="334" spans="2:30">
      <c r="B334" s="266">
        <v>41235</v>
      </c>
      <c r="C334" s="267">
        <f>'data''12'!B330</f>
        <v>2015.67166</v>
      </c>
      <c r="D334" s="268">
        <f t="shared" si="76"/>
        <v>1700</v>
      </c>
      <c r="E334" s="269">
        <f t="shared" si="77"/>
        <v>0</v>
      </c>
      <c r="F334" s="270">
        <f t="shared" si="78"/>
        <v>0</v>
      </c>
      <c r="G334" s="271">
        <f t="shared" si="79"/>
        <v>0</v>
      </c>
      <c r="H334" s="268">
        <f t="shared" si="80"/>
        <v>1700</v>
      </c>
      <c r="I334" s="272">
        <f t="shared" si="81"/>
        <v>0</v>
      </c>
      <c r="J334" s="273">
        <f t="shared" si="82"/>
        <v>871.71099999999979</v>
      </c>
      <c r="K334" s="274">
        <f t="shared" si="83"/>
        <v>0</v>
      </c>
      <c r="L334" s="267">
        <f>'data''12'!C330</f>
        <v>2571.7109999999998</v>
      </c>
      <c r="M334" s="275">
        <f t="shared" si="84"/>
        <v>4969</v>
      </c>
      <c r="N334" s="276">
        <f>+'data''12'!D330</f>
        <v>1700</v>
      </c>
      <c r="O334" s="277">
        <f>+'data''12'!E330</f>
        <v>50</v>
      </c>
      <c r="P334" s="278">
        <f t="shared" si="85"/>
        <v>1750</v>
      </c>
      <c r="Q334" s="267">
        <f>IF('data''12'!G330&lt;Z334, 'data''12'!G330, 'data''12'!G330-Z334)</f>
        <v>4969</v>
      </c>
      <c r="R334" s="279"/>
      <c r="S334" s="279"/>
      <c r="T334" s="77" t="str">
        <f>+'data''12'!H330</f>
        <v>N</v>
      </c>
      <c r="U334" s="187" t="str">
        <f>+'data''12'!I330</f>
        <v>N</v>
      </c>
      <c r="V334" s="77"/>
      <c r="W334" s="78" t="str">
        <f t="shared" si="86"/>
        <v/>
      </c>
      <c r="X334" s="79" t="str">
        <f t="shared" si="87"/>
        <v/>
      </c>
      <c r="Y334" s="77">
        <f t="shared" si="88"/>
        <v>2397.2890000000007</v>
      </c>
      <c r="Z334" s="5">
        <v>0</v>
      </c>
      <c r="AA334" s="5">
        <v>0</v>
      </c>
      <c r="AC334" s="35" t="str">
        <f t="shared" si="89"/>
        <v/>
      </c>
      <c r="AD334" s="279">
        <f t="shared" si="75"/>
        <v>0</v>
      </c>
    </row>
    <row r="335" spans="2:30">
      <c r="B335" s="266">
        <v>41236</v>
      </c>
      <c r="C335" s="267">
        <f>'data''12'!B331</f>
        <v>1999.03405</v>
      </c>
      <c r="D335" s="268">
        <f t="shared" si="76"/>
        <v>1700</v>
      </c>
      <c r="E335" s="269">
        <f t="shared" si="77"/>
        <v>0</v>
      </c>
      <c r="F335" s="270">
        <f t="shared" si="78"/>
        <v>0</v>
      </c>
      <c r="G335" s="271">
        <f t="shared" si="79"/>
        <v>0</v>
      </c>
      <c r="H335" s="268">
        <f t="shared" si="80"/>
        <v>1700</v>
      </c>
      <c r="I335" s="272">
        <f t="shared" si="81"/>
        <v>0</v>
      </c>
      <c r="J335" s="273">
        <f t="shared" si="82"/>
        <v>758.92151999999987</v>
      </c>
      <c r="K335" s="274">
        <f t="shared" si="83"/>
        <v>0</v>
      </c>
      <c r="L335" s="267">
        <f>'data''12'!C331</f>
        <v>2458.9215199999999</v>
      </c>
      <c r="M335" s="275">
        <f t="shared" si="84"/>
        <v>4453</v>
      </c>
      <c r="N335" s="276">
        <f>+'data''12'!D331</f>
        <v>1700</v>
      </c>
      <c r="O335" s="277">
        <f>+'data''12'!E331</f>
        <v>50</v>
      </c>
      <c r="P335" s="278">
        <f t="shared" si="85"/>
        <v>1750</v>
      </c>
      <c r="Q335" s="267">
        <f>IF('data''12'!G331&lt;Z335, 'data''12'!G331, 'data''12'!G331-Z335)</f>
        <v>4453</v>
      </c>
      <c r="R335" s="279"/>
      <c r="S335" s="279"/>
      <c r="T335" s="77" t="str">
        <f>+'data''12'!H331</f>
        <v>N</v>
      </c>
      <c r="U335" s="187" t="str">
        <f>+'data''12'!I331</f>
        <v>N</v>
      </c>
      <c r="V335" s="77"/>
      <c r="W335" s="78" t="str">
        <f t="shared" si="86"/>
        <v/>
      </c>
      <c r="X335" s="79" t="str">
        <f t="shared" si="87"/>
        <v/>
      </c>
      <c r="Y335" s="77">
        <f t="shared" si="88"/>
        <v>1994.0784800000001</v>
      </c>
      <c r="Z335" s="5">
        <v>0</v>
      </c>
      <c r="AA335" s="5">
        <v>0</v>
      </c>
      <c r="AC335" s="35" t="str">
        <f t="shared" si="89"/>
        <v/>
      </c>
      <c r="AD335" s="279">
        <f t="shared" si="75"/>
        <v>0</v>
      </c>
    </row>
    <row r="336" spans="2:30">
      <c r="B336" s="266">
        <v>41237</v>
      </c>
      <c r="C336" s="267">
        <f>'data''12'!B332</f>
        <v>1990.9673299999999</v>
      </c>
      <c r="D336" s="268">
        <f t="shared" si="76"/>
        <v>1700</v>
      </c>
      <c r="E336" s="269">
        <f t="shared" si="77"/>
        <v>0</v>
      </c>
      <c r="F336" s="270">
        <f t="shared" si="78"/>
        <v>0</v>
      </c>
      <c r="G336" s="271">
        <f t="shared" si="79"/>
        <v>0</v>
      </c>
      <c r="H336" s="268">
        <f t="shared" si="80"/>
        <v>1700</v>
      </c>
      <c r="I336" s="272">
        <f t="shared" si="81"/>
        <v>0</v>
      </c>
      <c r="J336" s="273">
        <f t="shared" si="82"/>
        <v>755.59727500000008</v>
      </c>
      <c r="K336" s="274">
        <f t="shared" si="83"/>
        <v>0</v>
      </c>
      <c r="L336" s="267">
        <f>'data''12'!C332</f>
        <v>2455.5972750000001</v>
      </c>
      <c r="M336" s="275">
        <f t="shared" si="84"/>
        <v>3936</v>
      </c>
      <c r="N336" s="276">
        <f>+'data''12'!D332</f>
        <v>1700</v>
      </c>
      <c r="O336" s="277">
        <f>+'data''12'!E332</f>
        <v>50</v>
      </c>
      <c r="P336" s="278">
        <f t="shared" si="85"/>
        <v>1750</v>
      </c>
      <c r="Q336" s="267">
        <f>IF('data''12'!G332&lt;Z336, 'data''12'!G332, 'data''12'!G332-Z336)</f>
        <v>3936</v>
      </c>
      <c r="R336" s="279"/>
      <c r="S336" s="279"/>
      <c r="T336" s="77" t="str">
        <f>+'data''12'!H332</f>
        <v>N</v>
      </c>
      <c r="U336" s="187" t="str">
        <f>+'data''12'!I332</f>
        <v>N</v>
      </c>
      <c r="V336" s="77"/>
      <c r="W336" s="78" t="str">
        <f t="shared" si="86"/>
        <v/>
      </c>
      <c r="X336" s="79" t="str">
        <f t="shared" si="87"/>
        <v/>
      </c>
      <c r="Y336" s="77">
        <f t="shared" si="88"/>
        <v>1480.4027249999999</v>
      </c>
      <c r="Z336" s="5">
        <v>0</v>
      </c>
      <c r="AA336" s="5">
        <v>0</v>
      </c>
      <c r="AC336" s="35" t="str">
        <f t="shared" si="89"/>
        <v/>
      </c>
      <c r="AD336" s="279">
        <f t="shared" si="75"/>
        <v>0</v>
      </c>
    </row>
    <row r="337" spans="1:30">
      <c r="B337" s="266">
        <v>41238</v>
      </c>
      <c r="C337" s="267">
        <f>'data''12'!B333</f>
        <v>1990.9673299999999</v>
      </c>
      <c r="D337" s="268">
        <f t="shared" si="76"/>
        <v>1700</v>
      </c>
      <c r="E337" s="269">
        <f t="shared" si="77"/>
        <v>0</v>
      </c>
      <c r="F337" s="270">
        <f t="shared" si="78"/>
        <v>0</v>
      </c>
      <c r="G337" s="271">
        <f t="shared" si="79"/>
        <v>0</v>
      </c>
      <c r="H337" s="268">
        <f t="shared" si="80"/>
        <v>1700</v>
      </c>
      <c r="I337" s="272">
        <f t="shared" si="81"/>
        <v>0</v>
      </c>
      <c r="J337" s="273">
        <f t="shared" si="82"/>
        <v>749.98665500000016</v>
      </c>
      <c r="K337" s="274">
        <f t="shared" si="83"/>
        <v>0</v>
      </c>
      <c r="L337" s="267">
        <f>'data''12'!C333</f>
        <v>2449.9866550000002</v>
      </c>
      <c r="M337" s="275">
        <f t="shared" si="84"/>
        <v>3949</v>
      </c>
      <c r="N337" s="276">
        <f>+'data''12'!D333</f>
        <v>1700</v>
      </c>
      <c r="O337" s="277">
        <f>+'data''12'!E333</f>
        <v>50</v>
      </c>
      <c r="P337" s="278">
        <f t="shared" si="85"/>
        <v>1750</v>
      </c>
      <c r="Q337" s="267">
        <f>IF('data''12'!G333&lt;Z337, 'data''12'!G333, 'data''12'!G333-Z337)</f>
        <v>3949</v>
      </c>
      <c r="R337" s="279"/>
      <c r="S337" s="279"/>
      <c r="T337" s="77" t="str">
        <f>+'data''12'!H333</f>
        <v>N</v>
      </c>
      <c r="U337" s="187" t="str">
        <f>+'data''12'!I333</f>
        <v>N</v>
      </c>
      <c r="V337" s="77"/>
      <c r="W337" s="78" t="str">
        <f t="shared" si="86"/>
        <v/>
      </c>
      <c r="X337" s="79" t="str">
        <f t="shared" si="87"/>
        <v/>
      </c>
      <c r="Y337" s="77">
        <f t="shared" si="88"/>
        <v>1499.0133449999998</v>
      </c>
      <c r="Z337" s="5">
        <v>0</v>
      </c>
      <c r="AA337" s="5">
        <v>0</v>
      </c>
      <c r="AC337" s="35" t="str">
        <f t="shared" si="89"/>
        <v/>
      </c>
      <c r="AD337" s="279">
        <f t="shared" si="75"/>
        <v>0</v>
      </c>
    </row>
    <row r="338" spans="1:30">
      <c r="B338" s="266">
        <v>41239</v>
      </c>
      <c r="C338" s="267">
        <f>'data''12'!B334</f>
        <v>1925.9294</v>
      </c>
      <c r="D338" s="268">
        <f t="shared" si="76"/>
        <v>1700</v>
      </c>
      <c r="E338" s="269">
        <f t="shared" si="77"/>
        <v>0</v>
      </c>
      <c r="F338" s="270">
        <f t="shared" si="78"/>
        <v>0</v>
      </c>
      <c r="G338" s="271">
        <f t="shared" si="79"/>
        <v>0</v>
      </c>
      <c r="H338" s="268">
        <f t="shared" si="80"/>
        <v>1700</v>
      </c>
      <c r="I338" s="272">
        <f t="shared" si="81"/>
        <v>0</v>
      </c>
      <c r="J338" s="273">
        <f t="shared" si="82"/>
        <v>754.79389999999967</v>
      </c>
      <c r="K338" s="274">
        <f t="shared" si="83"/>
        <v>0</v>
      </c>
      <c r="L338" s="267">
        <f>'data''12'!C334</f>
        <v>2454.7938999999997</v>
      </c>
      <c r="M338" s="275">
        <f t="shared" si="84"/>
        <v>3998</v>
      </c>
      <c r="N338" s="276">
        <f>+'data''12'!D334</f>
        <v>1700</v>
      </c>
      <c r="O338" s="277">
        <f>+'data''12'!E334</f>
        <v>50</v>
      </c>
      <c r="P338" s="278">
        <f t="shared" si="85"/>
        <v>1750</v>
      </c>
      <c r="Q338" s="267">
        <f>IF('data''12'!G334&lt;Z338, 'data''12'!G334, 'data''12'!G334-Z338)</f>
        <v>3998</v>
      </c>
      <c r="R338" s="279"/>
      <c r="S338" s="279"/>
      <c r="T338" s="77" t="str">
        <f>+'data''12'!H334</f>
        <v>N</v>
      </c>
      <c r="U338" s="187" t="str">
        <f>+'data''12'!I334</f>
        <v>N</v>
      </c>
      <c r="V338" s="77"/>
      <c r="W338" s="78" t="str">
        <f t="shared" si="86"/>
        <v/>
      </c>
      <c r="X338" s="79" t="str">
        <f t="shared" si="87"/>
        <v/>
      </c>
      <c r="Y338" s="77">
        <f t="shared" si="88"/>
        <v>1543.2061000000003</v>
      </c>
      <c r="Z338" s="5">
        <v>0</v>
      </c>
      <c r="AA338" s="5">
        <v>0</v>
      </c>
      <c r="AC338" s="35" t="str">
        <f t="shared" si="89"/>
        <v/>
      </c>
      <c r="AD338" s="279">
        <f t="shared" si="75"/>
        <v>0</v>
      </c>
    </row>
    <row r="339" spans="1:30">
      <c r="B339" s="266">
        <v>41240</v>
      </c>
      <c r="C339" s="267">
        <f>'data''12'!B335</f>
        <v>1782.2409500000001</v>
      </c>
      <c r="D339" s="268">
        <f t="shared" si="76"/>
        <v>1700</v>
      </c>
      <c r="E339" s="269">
        <f t="shared" si="77"/>
        <v>0</v>
      </c>
      <c r="F339" s="270">
        <f t="shared" si="78"/>
        <v>0</v>
      </c>
      <c r="G339" s="271">
        <f t="shared" si="79"/>
        <v>0</v>
      </c>
      <c r="H339" s="268">
        <f t="shared" si="80"/>
        <v>1700</v>
      </c>
      <c r="I339" s="272">
        <f t="shared" si="81"/>
        <v>0</v>
      </c>
      <c r="J339" s="273">
        <f t="shared" si="82"/>
        <v>763.15395265792995</v>
      </c>
      <c r="K339" s="274">
        <f t="shared" si="83"/>
        <v>0</v>
      </c>
      <c r="L339" s="267">
        <f>'data''12'!C335</f>
        <v>2463.1539526579299</v>
      </c>
      <c r="M339" s="275">
        <f t="shared" si="84"/>
        <v>4382</v>
      </c>
      <c r="N339" s="276">
        <f>+'data''12'!D335</f>
        <v>1700</v>
      </c>
      <c r="O339" s="277">
        <f>+'data''12'!E335</f>
        <v>50</v>
      </c>
      <c r="P339" s="278">
        <f t="shared" si="85"/>
        <v>1750</v>
      </c>
      <c r="Q339" s="267">
        <f>IF('data''12'!G335&lt;Z339, 'data''12'!G335, 'data''12'!G335-Z339)</f>
        <v>4382</v>
      </c>
      <c r="R339" s="279"/>
      <c r="S339" s="279"/>
      <c r="T339" s="77" t="str">
        <f>+'data''12'!H335</f>
        <v>N</v>
      </c>
      <c r="U339" s="187" t="str">
        <f>+'data''12'!I335</f>
        <v>N</v>
      </c>
      <c r="V339" s="77"/>
      <c r="W339" s="78" t="str">
        <f t="shared" si="86"/>
        <v/>
      </c>
      <c r="X339" s="79" t="str">
        <f t="shared" si="87"/>
        <v/>
      </c>
      <c r="Y339" s="77">
        <f t="shared" si="88"/>
        <v>1918.8460473420701</v>
      </c>
      <c r="Z339" s="5">
        <v>0</v>
      </c>
      <c r="AA339" s="5">
        <v>0</v>
      </c>
      <c r="AC339" s="35" t="str">
        <f t="shared" si="89"/>
        <v/>
      </c>
      <c r="AD339" s="279">
        <f t="shared" si="75"/>
        <v>0</v>
      </c>
    </row>
    <row r="340" spans="1:30">
      <c r="B340" s="266">
        <v>41241</v>
      </c>
      <c r="C340" s="267">
        <f>'data''12'!B336</f>
        <v>1582.08546</v>
      </c>
      <c r="D340" s="268">
        <f t="shared" si="76"/>
        <v>1700</v>
      </c>
      <c r="E340" s="269">
        <f t="shared" si="77"/>
        <v>0</v>
      </c>
      <c r="F340" s="270">
        <f t="shared" si="78"/>
        <v>0</v>
      </c>
      <c r="G340" s="271">
        <f t="shared" si="79"/>
        <v>0</v>
      </c>
      <c r="H340" s="268">
        <f t="shared" si="80"/>
        <v>1700</v>
      </c>
      <c r="I340" s="272">
        <f t="shared" si="81"/>
        <v>0</v>
      </c>
      <c r="J340" s="273">
        <f t="shared" si="82"/>
        <v>764.5715595675988</v>
      </c>
      <c r="K340" s="274">
        <f t="shared" si="83"/>
        <v>0</v>
      </c>
      <c r="L340" s="267">
        <f>'data''12'!C336</f>
        <v>2464.5715595675988</v>
      </c>
      <c r="M340" s="275">
        <f t="shared" si="84"/>
        <v>4990</v>
      </c>
      <c r="N340" s="276">
        <f>+'data''12'!D336</f>
        <v>1700</v>
      </c>
      <c r="O340" s="277">
        <f>+'data''12'!E336</f>
        <v>50</v>
      </c>
      <c r="P340" s="278">
        <f t="shared" si="85"/>
        <v>1750</v>
      </c>
      <c r="Q340" s="267">
        <f>IF('data''12'!G336&lt;Z340, 'data''12'!G336, 'data''12'!G336-Z340)</f>
        <v>4990</v>
      </c>
      <c r="R340" s="279"/>
      <c r="S340" s="279"/>
      <c r="T340" s="77" t="str">
        <f>+'data''12'!H336</f>
        <v>N</v>
      </c>
      <c r="U340" s="187" t="str">
        <f>+'data''12'!I336</f>
        <v>N</v>
      </c>
      <c r="V340" s="77"/>
      <c r="W340" s="78" t="str">
        <f t="shared" si="86"/>
        <v/>
      </c>
      <c r="X340" s="79" t="str">
        <f t="shared" si="87"/>
        <v/>
      </c>
      <c r="Y340" s="77">
        <f t="shared" si="88"/>
        <v>2525.4284404324007</v>
      </c>
      <c r="Z340" s="5">
        <v>0</v>
      </c>
      <c r="AA340" s="5">
        <v>0</v>
      </c>
      <c r="AC340" s="35" t="str">
        <f t="shared" si="89"/>
        <v/>
      </c>
      <c r="AD340" s="279">
        <f t="shared" si="75"/>
        <v>0</v>
      </c>
    </row>
    <row r="341" spans="1:30">
      <c r="B341" s="266">
        <v>41242</v>
      </c>
      <c r="C341" s="267">
        <f>'data''12'!B337</f>
        <v>1369.82989</v>
      </c>
      <c r="D341" s="268">
        <f t="shared" si="76"/>
        <v>1700</v>
      </c>
      <c r="E341" s="269">
        <f t="shared" si="77"/>
        <v>0</v>
      </c>
      <c r="F341" s="270">
        <f t="shared" si="78"/>
        <v>0</v>
      </c>
      <c r="G341" s="271">
        <f t="shared" si="79"/>
        <v>0</v>
      </c>
      <c r="H341" s="268">
        <f t="shared" si="80"/>
        <v>1700</v>
      </c>
      <c r="I341" s="272">
        <f t="shared" si="81"/>
        <v>0</v>
      </c>
      <c r="J341" s="273">
        <f t="shared" si="82"/>
        <v>756.13929970872778</v>
      </c>
      <c r="K341" s="274">
        <f t="shared" si="83"/>
        <v>0</v>
      </c>
      <c r="L341" s="267">
        <f>'data''12'!C337</f>
        <v>2456.1392997087278</v>
      </c>
      <c r="M341" s="275">
        <f t="shared" si="84"/>
        <v>6079</v>
      </c>
      <c r="N341" s="276">
        <f>+'data''12'!D337</f>
        <v>1700</v>
      </c>
      <c r="O341" s="277">
        <f>+'data''12'!E337</f>
        <v>50</v>
      </c>
      <c r="P341" s="278">
        <f t="shared" si="85"/>
        <v>1750</v>
      </c>
      <c r="Q341" s="267">
        <f>IF('data''12'!G337&lt;Z341, 'data''12'!G337, 'data''12'!G337-Z341)</f>
        <v>6079</v>
      </c>
      <c r="R341" s="279"/>
      <c r="S341" s="279"/>
      <c r="T341" s="77" t="str">
        <f>+'data''12'!H337</f>
        <v>N</v>
      </c>
      <c r="U341" s="187" t="str">
        <f>+'data''12'!I337</f>
        <v>N</v>
      </c>
      <c r="V341" s="77"/>
      <c r="W341" s="78" t="str">
        <f t="shared" si="86"/>
        <v/>
      </c>
      <c r="X341" s="79" t="str">
        <f t="shared" si="87"/>
        <v/>
      </c>
      <c r="Y341" s="77">
        <f t="shared" si="88"/>
        <v>3622.8607002912722</v>
      </c>
      <c r="Z341" s="5">
        <v>0</v>
      </c>
      <c r="AA341" s="5">
        <v>0</v>
      </c>
      <c r="AC341" s="35" t="str">
        <f t="shared" si="89"/>
        <v/>
      </c>
      <c r="AD341" s="279">
        <f t="shared" si="75"/>
        <v>0</v>
      </c>
    </row>
    <row r="342" spans="1:30">
      <c r="A342" s="5"/>
      <c r="B342" s="266">
        <v>41243</v>
      </c>
      <c r="C342" s="267">
        <f>'data''12'!B338</f>
        <v>1188.3286900000001</v>
      </c>
      <c r="D342" s="268">
        <f t="shared" si="76"/>
        <v>1700</v>
      </c>
      <c r="E342" s="269">
        <f t="shared" si="77"/>
        <v>0</v>
      </c>
      <c r="F342" s="270">
        <f t="shared" si="78"/>
        <v>0</v>
      </c>
      <c r="G342" s="271">
        <f t="shared" si="79"/>
        <v>0</v>
      </c>
      <c r="H342" s="268">
        <f t="shared" si="80"/>
        <v>1700</v>
      </c>
      <c r="I342" s="272">
        <f t="shared" si="81"/>
        <v>0</v>
      </c>
      <c r="J342" s="273">
        <f t="shared" si="82"/>
        <v>800.12020613955019</v>
      </c>
      <c r="K342" s="274">
        <f t="shared" si="83"/>
        <v>0</v>
      </c>
      <c r="L342" s="267">
        <f>'data''12'!C338</f>
        <v>2500.1202061395502</v>
      </c>
      <c r="M342" s="275">
        <f t="shared" si="84"/>
        <v>5549</v>
      </c>
      <c r="N342" s="276">
        <f>+'data''12'!D338</f>
        <v>1700</v>
      </c>
      <c r="O342" s="277">
        <f>+'data''12'!E338</f>
        <v>50</v>
      </c>
      <c r="P342" s="278">
        <f t="shared" si="85"/>
        <v>1750</v>
      </c>
      <c r="Q342" s="267">
        <f>IF('data''12'!G338&lt;Z342, 'data''12'!G338, 'data''12'!G338-Z342)</f>
        <v>5549</v>
      </c>
      <c r="R342" s="279"/>
      <c r="S342" s="279"/>
      <c r="T342" s="77" t="str">
        <f>+'data''12'!H338</f>
        <v>N</v>
      </c>
      <c r="U342" s="187" t="str">
        <f>+'data''12'!I338</f>
        <v>N</v>
      </c>
      <c r="V342" s="77"/>
      <c r="W342" s="78" t="str">
        <f t="shared" si="86"/>
        <v/>
      </c>
      <c r="X342" s="79" t="str">
        <f t="shared" si="87"/>
        <v/>
      </c>
      <c r="Y342" s="77">
        <f t="shared" si="88"/>
        <v>3048.8797938604494</v>
      </c>
      <c r="Z342" s="5">
        <v>0</v>
      </c>
      <c r="AA342" s="5">
        <v>0</v>
      </c>
      <c r="AC342" s="35" t="str">
        <f t="shared" si="89"/>
        <v/>
      </c>
      <c r="AD342" s="279">
        <f t="shared" si="75"/>
        <v>0</v>
      </c>
    </row>
    <row r="343" spans="1:30">
      <c r="B343" s="266">
        <v>41244</v>
      </c>
      <c r="C343" s="267">
        <f>'data''12'!B339</f>
        <v>1092.0322200000001</v>
      </c>
      <c r="D343" s="268">
        <f t="shared" si="76"/>
        <v>0</v>
      </c>
      <c r="E343" s="269">
        <f t="shared" si="77"/>
        <v>0</v>
      </c>
      <c r="F343" s="270">
        <f t="shared" si="78"/>
        <v>772.34507827901916</v>
      </c>
      <c r="G343" s="271">
        <f t="shared" si="79"/>
        <v>1700</v>
      </c>
      <c r="H343" s="268">
        <f t="shared" si="80"/>
        <v>2472.3450782790192</v>
      </c>
      <c r="I343" s="272">
        <f t="shared" si="81"/>
        <v>0</v>
      </c>
      <c r="J343" s="273">
        <f t="shared" si="82"/>
        <v>0</v>
      </c>
      <c r="K343" s="274">
        <f t="shared" si="83"/>
        <v>0</v>
      </c>
      <c r="L343" s="267">
        <f>'data''12'!C339</f>
        <v>2472.3450782790192</v>
      </c>
      <c r="M343" s="275">
        <f t="shared" si="84"/>
        <v>6490</v>
      </c>
      <c r="N343" s="276">
        <f>+'data''12'!D339</f>
        <v>1700</v>
      </c>
      <c r="O343" s="277">
        <f>+'data''12'!E339</f>
        <v>50</v>
      </c>
      <c r="P343" s="278">
        <f t="shared" si="85"/>
        <v>1750</v>
      </c>
      <c r="Q343" s="267">
        <f>IF('data''12'!G339&lt;Z343, 'data''12'!G339, 'data''12'!G339-Z343)</f>
        <v>6490</v>
      </c>
      <c r="R343" s="279"/>
      <c r="S343" s="279"/>
      <c r="T343" s="77" t="str">
        <f>+'data''12'!H339</f>
        <v>Y</v>
      </c>
      <c r="U343" s="187" t="str">
        <f>+'data''12'!I339</f>
        <v>N</v>
      </c>
      <c r="V343" s="77"/>
      <c r="W343" s="78" t="str">
        <f t="shared" si="86"/>
        <v/>
      </c>
      <c r="X343" s="79" t="str">
        <f t="shared" si="87"/>
        <v/>
      </c>
      <c r="Y343" s="77">
        <f t="shared" si="88"/>
        <v>6490</v>
      </c>
      <c r="Z343" s="5">
        <v>0</v>
      </c>
      <c r="AA343" s="5">
        <v>0</v>
      </c>
      <c r="AC343" s="35" t="str">
        <f t="shared" si="89"/>
        <v/>
      </c>
      <c r="AD343" s="279">
        <f t="shared" si="75"/>
        <v>0</v>
      </c>
    </row>
    <row r="344" spans="1:30">
      <c r="B344" s="266">
        <v>41245</v>
      </c>
      <c r="C344" s="267">
        <f>'data''12'!B340</f>
        <v>1049.6819399999999</v>
      </c>
      <c r="D344" s="268">
        <f t="shared" si="76"/>
        <v>0</v>
      </c>
      <c r="E344" s="269">
        <f t="shared" si="77"/>
        <v>0</v>
      </c>
      <c r="F344" s="270">
        <f t="shared" si="78"/>
        <v>774.92841857053554</v>
      </c>
      <c r="G344" s="271">
        <f t="shared" si="79"/>
        <v>1700</v>
      </c>
      <c r="H344" s="268">
        <f t="shared" si="80"/>
        <v>2474.9284185705355</v>
      </c>
      <c r="I344" s="272">
        <f t="shared" si="81"/>
        <v>0</v>
      </c>
      <c r="J344" s="273">
        <f t="shared" si="82"/>
        <v>0</v>
      </c>
      <c r="K344" s="274">
        <f t="shared" si="83"/>
        <v>0</v>
      </c>
      <c r="L344" s="267">
        <f>'data''12'!C340</f>
        <v>2474.9284185705355</v>
      </c>
      <c r="M344" s="275">
        <f t="shared" si="84"/>
        <v>6677</v>
      </c>
      <c r="N344" s="276">
        <f>+'data''12'!D340</f>
        <v>1700</v>
      </c>
      <c r="O344" s="277">
        <f>+'data''12'!E340</f>
        <v>50</v>
      </c>
      <c r="P344" s="278">
        <f t="shared" si="85"/>
        <v>1750</v>
      </c>
      <c r="Q344" s="267">
        <f>IF('data''12'!G340&lt;Z344, 'data''12'!G340, 'data''12'!G340-Z344)</f>
        <v>6677</v>
      </c>
      <c r="R344" s="279"/>
      <c r="S344" s="279"/>
      <c r="T344" s="77" t="str">
        <f>+'data''12'!H340</f>
        <v>Y</v>
      </c>
      <c r="U344" s="187" t="str">
        <f>+'data''12'!I340</f>
        <v>N</v>
      </c>
      <c r="V344" s="77"/>
      <c r="W344" s="78" t="str">
        <f t="shared" si="86"/>
        <v/>
      </c>
      <c r="X344" s="79" t="str">
        <f t="shared" si="87"/>
        <v/>
      </c>
      <c r="Y344" s="77">
        <f t="shared" si="88"/>
        <v>6677</v>
      </c>
      <c r="Z344" s="5">
        <v>0</v>
      </c>
      <c r="AA344" s="5">
        <v>0</v>
      </c>
      <c r="AC344" s="35" t="str">
        <f t="shared" si="89"/>
        <v/>
      </c>
      <c r="AD344" s="279">
        <f t="shared" si="75"/>
        <v>0</v>
      </c>
    </row>
    <row r="345" spans="1:30">
      <c r="B345" s="266">
        <v>41246</v>
      </c>
      <c r="C345" s="267">
        <f>'data''12'!B341</f>
        <v>1016.91089</v>
      </c>
      <c r="D345" s="268">
        <f t="shared" si="76"/>
        <v>0</v>
      </c>
      <c r="E345" s="269">
        <f t="shared" si="77"/>
        <v>0</v>
      </c>
      <c r="F345" s="270">
        <f t="shared" si="78"/>
        <v>585.2047950000001</v>
      </c>
      <c r="G345" s="271">
        <f t="shared" si="79"/>
        <v>1700</v>
      </c>
      <c r="H345" s="268">
        <f t="shared" si="80"/>
        <v>2285.2047950000001</v>
      </c>
      <c r="I345" s="272">
        <f t="shared" si="81"/>
        <v>0</v>
      </c>
      <c r="J345" s="273">
        <f t="shared" si="82"/>
        <v>0</v>
      </c>
      <c r="K345" s="274">
        <f t="shared" si="83"/>
        <v>0</v>
      </c>
      <c r="L345" s="267">
        <f>'data''12'!C341</f>
        <v>2285.2047950000001</v>
      </c>
      <c r="M345" s="275">
        <f t="shared" si="84"/>
        <v>6484</v>
      </c>
      <c r="N345" s="276">
        <f>+'data''12'!D341</f>
        <v>1700</v>
      </c>
      <c r="O345" s="277">
        <f>+'data''12'!E341</f>
        <v>50</v>
      </c>
      <c r="P345" s="278">
        <f t="shared" si="85"/>
        <v>1750</v>
      </c>
      <c r="Q345" s="267">
        <f>IF('data''12'!G341&lt;Z345, 'data''12'!G341, 'data''12'!G341-Z345)</f>
        <v>6484</v>
      </c>
      <c r="R345" s="279"/>
      <c r="S345" s="279"/>
      <c r="T345" s="77" t="str">
        <f>+'data''12'!H341</f>
        <v>Y</v>
      </c>
      <c r="U345" s="187" t="str">
        <f>+'data''12'!I341</f>
        <v>N</v>
      </c>
      <c r="V345" s="77"/>
      <c r="W345" s="78" t="str">
        <f t="shared" si="86"/>
        <v/>
      </c>
      <c r="X345" s="79" t="str">
        <f t="shared" si="87"/>
        <v/>
      </c>
      <c r="Y345" s="77">
        <f t="shared" si="88"/>
        <v>6484</v>
      </c>
      <c r="Z345" s="5">
        <v>0</v>
      </c>
      <c r="AA345" s="5">
        <v>0</v>
      </c>
      <c r="AC345" s="35" t="str">
        <f t="shared" si="89"/>
        <v/>
      </c>
      <c r="AD345" s="279">
        <f t="shared" si="75"/>
        <v>0</v>
      </c>
    </row>
    <row r="346" spans="1:30">
      <c r="B346" s="266">
        <v>41247</v>
      </c>
      <c r="C346" s="267">
        <f>'data''12'!B342</f>
        <v>1011.86919</v>
      </c>
      <c r="D346" s="268">
        <f t="shared" si="76"/>
        <v>0</v>
      </c>
      <c r="E346" s="269">
        <f t="shared" si="77"/>
        <v>0</v>
      </c>
      <c r="F346" s="270">
        <f t="shared" si="78"/>
        <v>407</v>
      </c>
      <c r="G346" s="271">
        <f t="shared" si="79"/>
        <v>1700</v>
      </c>
      <c r="H346" s="268">
        <f t="shared" si="80"/>
        <v>2107</v>
      </c>
      <c r="I346" s="272">
        <f t="shared" si="81"/>
        <v>0</v>
      </c>
      <c r="J346" s="273">
        <f t="shared" si="82"/>
        <v>0</v>
      </c>
      <c r="K346" s="274">
        <f t="shared" si="83"/>
        <v>0</v>
      </c>
      <c r="L346" s="267">
        <f>'data''12'!C342</f>
        <v>2107</v>
      </c>
      <c r="M346" s="275">
        <f t="shared" si="84"/>
        <v>6719</v>
      </c>
      <c r="N346" s="276">
        <f>+'data''12'!D342</f>
        <v>1700</v>
      </c>
      <c r="O346" s="277">
        <f>+'data''12'!E342</f>
        <v>50</v>
      </c>
      <c r="P346" s="278">
        <f t="shared" si="85"/>
        <v>1750</v>
      </c>
      <c r="Q346" s="267">
        <f>IF('data''12'!G342&lt;Z346, 'data''12'!G342, 'data''12'!G342-Z346)</f>
        <v>6719</v>
      </c>
      <c r="R346" s="279"/>
      <c r="S346" s="279"/>
      <c r="T346" s="77" t="str">
        <f>+'data''12'!H342</f>
        <v>Y</v>
      </c>
      <c r="U346" s="187" t="str">
        <f>+'data''12'!I342</f>
        <v>N</v>
      </c>
      <c r="V346" s="77"/>
      <c r="W346" s="78" t="str">
        <f t="shared" si="86"/>
        <v/>
      </c>
      <c r="X346" s="79" t="str">
        <f t="shared" si="87"/>
        <v/>
      </c>
      <c r="Y346" s="77">
        <f t="shared" si="88"/>
        <v>6719</v>
      </c>
      <c r="Z346" s="5">
        <v>0</v>
      </c>
      <c r="AA346" s="5">
        <v>0</v>
      </c>
      <c r="AC346" s="35" t="str">
        <f t="shared" si="89"/>
        <v/>
      </c>
      <c r="AD346" s="279">
        <f t="shared" si="75"/>
        <v>0</v>
      </c>
    </row>
    <row r="347" spans="1:30">
      <c r="B347" s="266">
        <v>41248</v>
      </c>
      <c r="C347" s="267">
        <f>'data''12'!B343</f>
        <v>980.10648000000003</v>
      </c>
      <c r="D347" s="268">
        <f t="shared" si="76"/>
        <v>0</v>
      </c>
      <c r="E347" s="269">
        <f t="shared" si="77"/>
        <v>0</v>
      </c>
      <c r="F347" s="270">
        <f t="shared" si="78"/>
        <v>422</v>
      </c>
      <c r="G347" s="271">
        <f t="shared" si="79"/>
        <v>1700</v>
      </c>
      <c r="H347" s="268">
        <f t="shared" si="80"/>
        <v>2122</v>
      </c>
      <c r="I347" s="272">
        <f t="shared" si="81"/>
        <v>0</v>
      </c>
      <c r="J347" s="273">
        <f t="shared" si="82"/>
        <v>0</v>
      </c>
      <c r="K347" s="274">
        <f t="shared" si="83"/>
        <v>0</v>
      </c>
      <c r="L347" s="267">
        <f>'data''12'!C343</f>
        <v>2122</v>
      </c>
      <c r="M347" s="275">
        <f t="shared" si="84"/>
        <v>6524</v>
      </c>
      <c r="N347" s="276">
        <f>+'data''12'!D343</f>
        <v>1700</v>
      </c>
      <c r="O347" s="277">
        <f>+'data''12'!E343</f>
        <v>50</v>
      </c>
      <c r="P347" s="278">
        <f t="shared" si="85"/>
        <v>1750</v>
      </c>
      <c r="Q347" s="267">
        <f>IF('data''12'!G343&lt;Z347, 'data''12'!G343, 'data''12'!G343-Z347)</f>
        <v>6524</v>
      </c>
      <c r="R347" s="279"/>
      <c r="S347" s="279"/>
      <c r="T347" s="77" t="str">
        <f>+'data''12'!H343</f>
        <v>Y</v>
      </c>
      <c r="U347" s="187" t="str">
        <f>+'data''12'!I343</f>
        <v>N</v>
      </c>
      <c r="V347" s="77"/>
      <c r="W347" s="78" t="str">
        <f t="shared" si="86"/>
        <v/>
      </c>
      <c r="X347" s="79" t="str">
        <f t="shared" si="87"/>
        <v/>
      </c>
      <c r="Y347" s="77">
        <f t="shared" si="88"/>
        <v>6524</v>
      </c>
      <c r="Z347" s="5">
        <v>0</v>
      </c>
      <c r="AA347" s="5">
        <v>0</v>
      </c>
      <c r="AC347" s="35" t="str">
        <f t="shared" si="89"/>
        <v/>
      </c>
      <c r="AD347" s="279">
        <f t="shared" si="75"/>
        <v>0</v>
      </c>
    </row>
    <row r="348" spans="1:30">
      <c r="B348" s="266">
        <v>41249</v>
      </c>
      <c r="C348" s="267">
        <f>'data''12'!B344</f>
        <v>951.87296000000003</v>
      </c>
      <c r="D348" s="268">
        <f t="shared" si="76"/>
        <v>0</v>
      </c>
      <c r="E348" s="269">
        <f t="shared" si="77"/>
        <v>0</v>
      </c>
      <c r="F348" s="270">
        <f t="shared" si="78"/>
        <v>438</v>
      </c>
      <c r="G348" s="271">
        <f t="shared" si="79"/>
        <v>1700</v>
      </c>
      <c r="H348" s="268">
        <f t="shared" si="80"/>
        <v>2138</v>
      </c>
      <c r="I348" s="272">
        <f t="shared" si="81"/>
        <v>0</v>
      </c>
      <c r="J348" s="273">
        <f t="shared" si="82"/>
        <v>0</v>
      </c>
      <c r="K348" s="274">
        <f t="shared" si="83"/>
        <v>0</v>
      </c>
      <c r="L348" s="267">
        <f>'data''12'!C344</f>
        <v>2138</v>
      </c>
      <c r="M348" s="275">
        <f t="shared" si="84"/>
        <v>6705</v>
      </c>
      <c r="N348" s="276">
        <f>+'data''12'!D344</f>
        <v>1700</v>
      </c>
      <c r="O348" s="277">
        <f>+'data''12'!E344</f>
        <v>50</v>
      </c>
      <c r="P348" s="278">
        <f t="shared" si="85"/>
        <v>1750</v>
      </c>
      <c r="Q348" s="267">
        <f>IF('data''12'!G344&lt;Z348, 'data''12'!G344, 'data''12'!G344-Z348)</f>
        <v>6705</v>
      </c>
      <c r="R348" s="279"/>
      <c r="S348" s="279"/>
      <c r="T348" s="77" t="str">
        <f>+'data''12'!H344</f>
        <v>Y</v>
      </c>
      <c r="U348" s="187" t="str">
        <f>+'data''12'!I344</f>
        <v>N</v>
      </c>
      <c r="V348" s="77"/>
      <c r="W348" s="78" t="str">
        <f t="shared" si="86"/>
        <v/>
      </c>
      <c r="X348" s="79" t="str">
        <f t="shared" si="87"/>
        <v/>
      </c>
      <c r="Y348" s="77">
        <f t="shared" si="88"/>
        <v>6705</v>
      </c>
      <c r="Z348" s="5">
        <v>0</v>
      </c>
      <c r="AA348" s="5">
        <v>0</v>
      </c>
      <c r="AC348" s="35" t="str">
        <f t="shared" si="89"/>
        <v/>
      </c>
      <c r="AD348" s="279">
        <f t="shared" si="75"/>
        <v>0</v>
      </c>
    </row>
    <row r="349" spans="1:30">
      <c r="B349" s="266">
        <v>41250</v>
      </c>
      <c r="C349" s="267">
        <f>'data''12'!B345</f>
        <v>985.65235000000007</v>
      </c>
      <c r="D349" s="268">
        <f t="shared" si="76"/>
        <v>0</v>
      </c>
      <c r="E349" s="269">
        <f t="shared" si="77"/>
        <v>0</v>
      </c>
      <c r="F349" s="270">
        <f t="shared" si="78"/>
        <v>433</v>
      </c>
      <c r="G349" s="271">
        <f t="shared" si="79"/>
        <v>1700</v>
      </c>
      <c r="H349" s="268">
        <f t="shared" si="80"/>
        <v>2133</v>
      </c>
      <c r="I349" s="272">
        <f t="shared" si="81"/>
        <v>0</v>
      </c>
      <c r="J349" s="273">
        <f t="shared" si="82"/>
        <v>0</v>
      </c>
      <c r="K349" s="274">
        <f t="shared" si="83"/>
        <v>0</v>
      </c>
      <c r="L349" s="267">
        <f>'data''12'!C345</f>
        <v>2133</v>
      </c>
      <c r="M349" s="275">
        <f t="shared" si="84"/>
        <v>6691</v>
      </c>
      <c r="N349" s="276">
        <f>+'data''12'!D345</f>
        <v>1700</v>
      </c>
      <c r="O349" s="277">
        <f>+'data''12'!E345</f>
        <v>50</v>
      </c>
      <c r="P349" s="278">
        <f t="shared" si="85"/>
        <v>1750</v>
      </c>
      <c r="Q349" s="267">
        <f>IF('data''12'!G345&lt;Z349, 'data''12'!G345, 'data''12'!G345-Z349)</f>
        <v>6691</v>
      </c>
      <c r="R349" s="279"/>
      <c r="S349" s="279"/>
      <c r="T349" s="77" t="str">
        <f>+'data''12'!H345</f>
        <v>Y</v>
      </c>
      <c r="U349" s="187" t="str">
        <f>+'data''12'!I345</f>
        <v>N</v>
      </c>
      <c r="V349" s="77"/>
      <c r="W349" s="78" t="str">
        <f t="shared" si="86"/>
        <v/>
      </c>
      <c r="X349" s="79" t="str">
        <f t="shared" si="87"/>
        <v/>
      </c>
      <c r="Y349" s="77">
        <f t="shared" si="88"/>
        <v>6691</v>
      </c>
      <c r="Z349" s="5">
        <v>0</v>
      </c>
      <c r="AA349" s="5">
        <v>0</v>
      </c>
      <c r="AC349" s="35" t="str">
        <f t="shared" si="89"/>
        <v/>
      </c>
      <c r="AD349" s="279">
        <f t="shared" si="75"/>
        <v>0</v>
      </c>
    </row>
    <row r="350" spans="1:30">
      <c r="B350" s="266">
        <v>41251</v>
      </c>
      <c r="C350" s="267">
        <f>'data''12'!B346</f>
        <v>1017.41506</v>
      </c>
      <c r="D350" s="268">
        <f t="shared" si="76"/>
        <v>0</v>
      </c>
      <c r="E350" s="269">
        <f t="shared" si="77"/>
        <v>0</v>
      </c>
      <c r="F350" s="270">
        <f t="shared" si="78"/>
        <v>456</v>
      </c>
      <c r="G350" s="271">
        <f t="shared" si="79"/>
        <v>1700</v>
      </c>
      <c r="H350" s="268">
        <f t="shared" si="80"/>
        <v>2156</v>
      </c>
      <c r="I350" s="272">
        <f t="shared" si="81"/>
        <v>0</v>
      </c>
      <c r="J350" s="273">
        <f t="shared" si="82"/>
        <v>0</v>
      </c>
      <c r="K350" s="274">
        <f t="shared" si="83"/>
        <v>0</v>
      </c>
      <c r="L350" s="267">
        <f>'data''12'!C346</f>
        <v>2156</v>
      </c>
      <c r="M350" s="275">
        <f t="shared" si="84"/>
        <v>2662</v>
      </c>
      <c r="N350" s="276">
        <f>+'data''12'!D346</f>
        <v>1700</v>
      </c>
      <c r="O350" s="277">
        <f>+'data''12'!E346</f>
        <v>50</v>
      </c>
      <c r="P350" s="278">
        <f t="shared" si="85"/>
        <v>1750</v>
      </c>
      <c r="Q350" s="267">
        <f>IF('data''12'!G346&lt;Z350, 'data''12'!G346, 'data''12'!G346-Z350)</f>
        <v>2662</v>
      </c>
      <c r="R350" s="279"/>
      <c r="S350" s="279"/>
      <c r="T350" s="77" t="str">
        <f>+'data''12'!H346</f>
        <v>Y</v>
      </c>
      <c r="U350" s="187" t="str">
        <f>+'data''12'!I346</f>
        <v>N</v>
      </c>
      <c r="V350" s="77"/>
      <c r="W350" s="78" t="str">
        <f t="shared" si="86"/>
        <v/>
      </c>
      <c r="X350" s="79" t="str">
        <f t="shared" si="87"/>
        <v/>
      </c>
      <c r="Y350" s="77">
        <f t="shared" si="88"/>
        <v>2662</v>
      </c>
      <c r="Z350" s="5">
        <v>0</v>
      </c>
      <c r="AA350" s="5">
        <v>0</v>
      </c>
      <c r="AC350" s="35" t="str">
        <f t="shared" si="89"/>
        <v/>
      </c>
      <c r="AD350" s="279">
        <f t="shared" si="75"/>
        <v>0</v>
      </c>
    </row>
    <row r="351" spans="1:30">
      <c r="B351" s="266">
        <v>41252</v>
      </c>
      <c r="C351" s="267">
        <f>'data''12'!B347</f>
        <v>1017.41506</v>
      </c>
      <c r="D351" s="268">
        <f t="shared" si="76"/>
        <v>0</v>
      </c>
      <c r="E351" s="269">
        <f t="shared" si="77"/>
        <v>0</v>
      </c>
      <c r="F351" s="270">
        <f t="shared" si="78"/>
        <v>442</v>
      </c>
      <c r="G351" s="271">
        <f t="shared" si="79"/>
        <v>1700</v>
      </c>
      <c r="H351" s="268">
        <f t="shared" si="80"/>
        <v>2142</v>
      </c>
      <c r="I351" s="272">
        <f t="shared" si="81"/>
        <v>0</v>
      </c>
      <c r="J351" s="273">
        <f t="shared" si="82"/>
        <v>0</v>
      </c>
      <c r="K351" s="274">
        <f t="shared" si="83"/>
        <v>0</v>
      </c>
      <c r="L351" s="267">
        <f>'data''12'!C347</f>
        <v>2142</v>
      </c>
      <c r="M351" s="275">
        <f t="shared" si="84"/>
        <v>3196</v>
      </c>
      <c r="N351" s="276">
        <f>+'data''12'!D347</f>
        <v>1700</v>
      </c>
      <c r="O351" s="277">
        <f>+'data''12'!E347</f>
        <v>50</v>
      </c>
      <c r="P351" s="278">
        <f t="shared" si="85"/>
        <v>1750</v>
      </c>
      <c r="Q351" s="267">
        <f>IF('data''12'!G347&lt;Z351, 'data''12'!G347, 'data''12'!G347-Z351)</f>
        <v>3196</v>
      </c>
      <c r="R351" s="279"/>
      <c r="S351" s="279"/>
      <c r="T351" s="77" t="str">
        <f>+'data''12'!H347</f>
        <v>Y</v>
      </c>
      <c r="U351" s="187" t="str">
        <f>+'data''12'!I347</f>
        <v>N</v>
      </c>
      <c r="V351" s="77"/>
      <c r="W351" s="78" t="str">
        <f t="shared" si="86"/>
        <v/>
      </c>
      <c r="X351" s="79" t="str">
        <f t="shared" si="87"/>
        <v/>
      </c>
      <c r="Y351" s="77">
        <f t="shared" si="88"/>
        <v>3196</v>
      </c>
      <c r="Z351" s="5">
        <v>0</v>
      </c>
      <c r="AA351" s="5">
        <v>0</v>
      </c>
      <c r="AC351" s="35" t="str">
        <f t="shared" si="89"/>
        <v/>
      </c>
      <c r="AD351" s="279">
        <f t="shared" si="75"/>
        <v>0</v>
      </c>
    </row>
    <row r="352" spans="1:30">
      <c r="B352" s="266">
        <v>41253</v>
      </c>
      <c r="C352" s="267">
        <f>'data''12'!B348</f>
        <v>1028.5068000000001</v>
      </c>
      <c r="D352" s="268">
        <f t="shared" si="76"/>
        <v>0</v>
      </c>
      <c r="E352" s="269">
        <f t="shared" si="77"/>
        <v>0</v>
      </c>
      <c r="F352" s="270">
        <f t="shared" si="78"/>
        <v>442</v>
      </c>
      <c r="G352" s="271">
        <f t="shared" si="79"/>
        <v>1700</v>
      </c>
      <c r="H352" s="268">
        <f t="shared" si="80"/>
        <v>2142</v>
      </c>
      <c r="I352" s="272">
        <f t="shared" si="81"/>
        <v>0</v>
      </c>
      <c r="J352" s="273">
        <f t="shared" si="82"/>
        <v>0</v>
      </c>
      <c r="K352" s="274">
        <f t="shared" si="83"/>
        <v>0</v>
      </c>
      <c r="L352" s="267">
        <f>'data''12'!C348</f>
        <v>2142</v>
      </c>
      <c r="M352" s="275">
        <f t="shared" si="84"/>
        <v>3162</v>
      </c>
      <c r="N352" s="276">
        <f>+'data''12'!D348</f>
        <v>1700</v>
      </c>
      <c r="O352" s="277">
        <f>+'data''12'!E348</f>
        <v>50</v>
      </c>
      <c r="P352" s="278">
        <f t="shared" si="85"/>
        <v>1750</v>
      </c>
      <c r="Q352" s="267">
        <f>IF('data''12'!G348&lt;Z352, 'data''12'!G348, 'data''12'!G348-Z352)</f>
        <v>3162</v>
      </c>
      <c r="R352" s="279"/>
      <c r="S352" s="279"/>
      <c r="T352" s="77" t="str">
        <f>+'data''12'!H348</f>
        <v>Y</v>
      </c>
      <c r="U352" s="187" t="str">
        <f>+'data''12'!I348</f>
        <v>N</v>
      </c>
      <c r="V352" s="77"/>
      <c r="W352" s="78" t="str">
        <f t="shared" si="86"/>
        <v/>
      </c>
      <c r="X352" s="79" t="str">
        <f t="shared" si="87"/>
        <v/>
      </c>
      <c r="Y352" s="77">
        <f t="shared" si="88"/>
        <v>3162</v>
      </c>
      <c r="Z352" s="5">
        <v>0</v>
      </c>
      <c r="AA352" s="5">
        <v>0</v>
      </c>
      <c r="AC352" s="35" t="str">
        <f t="shared" si="89"/>
        <v/>
      </c>
      <c r="AD352" s="279">
        <f t="shared" si="75"/>
        <v>0</v>
      </c>
    </row>
    <row r="353" spans="2:30">
      <c r="B353" s="266">
        <v>41254</v>
      </c>
      <c r="C353" s="267">
        <f>'data''12'!B349</f>
        <v>1068.8404</v>
      </c>
      <c r="D353" s="268">
        <f t="shared" si="76"/>
        <v>0</v>
      </c>
      <c r="E353" s="269">
        <f t="shared" si="77"/>
        <v>0</v>
      </c>
      <c r="F353" s="270">
        <f t="shared" si="78"/>
        <v>439.91082999999981</v>
      </c>
      <c r="G353" s="271">
        <f t="shared" si="79"/>
        <v>1700</v>
      </c>
      <c r="H353" s="268">
        <f t="shared" si="80"/>
        <v>2139.9108299999998</v>
      </c>
      <c r="I353" s="272">
        <f t="shared" si="81"/>
        <v>0</v>
      </c>
      <c r="J353" s="273">
        <f t="shared" si="82"/>
        <v>0</v>
      </c>
      <c r="K353" s="274">
        <f t="shared" si="83"/>
        <v>0</v>
      </c>
      <c r="L353" s="267">
        <f>'data''12'!C349</f>
        <v>2139.9108299999998</v>
      </c>
      <c r="M353" s="275">
        <f t="shared" si="84"/>
        <v>6564</v>
      </c>
      <c r="N353" s="276">
        <f>+'data''12'!D349</f>
        <v>1700</v>
      </c>
      <c r="O353" s="277">
        <f>+'data''12'!E349</f>
        <v>50</v>
      </c>
      <c r="P353" s="278">
        <f t="shared" si="85"/>
        <v>1750</v>
      </c>
      <c r="Q353" s="267">
        <f>IF('data''12'!G349&lt;Z353, 'data''12'!G349, 'data''12'!G349-Z353)</f>
        <v>6564</v>
      </c>
      <c r="R353" s="279"/>
      <c r="S353" s="279"/>
      <c r="T353" s="77" t="str">
        <f>+'data''12'!H349</f>
        <v>Y</v>
      </c>
      <c r="U353" s="187" t="str">
        <f>+'data''12'!I349</f>
        <v>N</v>
      </c>
      <c r="V353" s="77"/>
      <c r="W353" s="78" t="str">
        <f t="shared" si="86"/>
        <v/>
      </c>
      <c r="X353" s="79" t="str">
        <f t="shared" si="87"/>
        <v/>
      </c>
      <c r="Y353" s="77">
        <f t="shared" si="88"/>
        <v>6564</v>
      </c>
      <c r="Z353" s="5">
        <v>0</v>
      </c>
      <c r="AA353" s="5">
        <v>0</v>
      </c>
      <c r="AC353" s="35" t="str">
        <f t="shared" si="89"/>
        <v/>
      </c>
      <c r="AD353" s="279">
        <f t="shared" si="75"/>
        <v>0</v>
      </c>
    </row>
    <row r="354" spans="2:30">
      <c r="B354" s="266">
        <v>41255</v>
      </c>
      <c r="C354" s="267">
        <f>'data''12'!B350</f>
        <v>1132.8699899999999</v>
      </c>
      <c r="D354" s="268">
        <f t="shared" si="76"/>
        <v>0</v>
      </c>
      <c r="E354" s="269">
        <f t="shared" si="77"/>
        <v>0</v>
      </c>
      <c r="F354" s="270">
        <f t="shared" si="78"/>
        <v>438.43967299999986</v>
      </c>
      <c r="G354" s="271">
        <f t="shared" si="79"/>
        <v>1700</v>
      </c>
      <c r="H354" s="268">
        <f t="shared" si="80"/>
        <v>2138.4396729999999</v>
      </c>
      <c r="I354" s="272">
        <f t="shared" si="81"/>
        <v>0</v>
      </c>
      <c r="J354" s="273">
        <f t="shared" si="82"/>
        <v>0</v>
      </c>
      <c r="K354" s="274">
        <f t="shared" si="83"/>
        <v>0</v>
      </c>
      <c r="L354" s="267">
        <f>'data''12'!C350</f>
        <v>2138.4396729999999</v>
      </c>
      <c r="M354" s="275">
        <f t="shared" si="84"/>
        <v>6584</v>
      </c>
      <c r="N354" s="276">
        <f>+'data''12'!D350</f>
        <v>1700</v>
      </c>
      <c r="O354" s="277">
        <f>+'data''12'!E350</f>
        <v>50</v>
      </c>
      <c r="P354" s="278">
        <f t="shared" si="85"/>
        <v>1750</v>
      </c>
      <c r="Q354" s="267">
        <f>IF('data''12'!G350&lt;Z354, 'data''12'!G350, 'data''12'!G350-Z354)</f>
        <v>6584</v>
      </c>
      <c r="R354" s="279"/>
      <c r="S354" s="279"/>
      <c r="T354" s="77" t="str">
        <f>+'data''12'!H350</f>
        <v>Y</v>
      </c>
      <c r="U354" s="187" t="str">
        <f>+'data''12'!I350</f>
        <v>N</v>
      </c>
      <c r="V354" s="77"/>
      <c r="W354" s="78" t="str">
        <f t="shared" si="86"/>
        <v/>
      </c>
      <c r="X354" s="79" t="str">
        <f t="shared" si="87"/>
        <v/>
      </c>
      <c r="Y354" s="77">
        <f t="shared" si="88"/>
        <v>6584</v>
      </c>
      <c r="Z354" s="5">
        <v>0</v>
      </c>
      <c r="AA354" s="5">
        <v>0</v>
      </c>
      <c r="AC354" s="35" t="str">
        <f t="shared" si="89"/>
        <v/>
      </c>
      <c r="AD354" s="279">
        <f t="shared" si="75"/>
        <v>0</v>
      </c>
    </row>
    <row r="355" spans="2:30">
      <c r="B355" s="266">
        <v>41256</v>
      </c>
      <c r="C355" s="267">
        <f>'data''12'!B351</f>
        <v>1167.15355</v>
      </c>
      <c r="D355" s="268">
        <f t="shared" si="76"/>
        <v>0</v>
      </c>
      <c r="E355" s="269">
        <f t="shared" si="77"/>
        <v>0</v>
      </c>
      <c r="F355" s="270">
        <f t="shared" si="78"/>
        <v>427.21500000000015</v>
      </c>
      <c r="G355" s="271">
        <f t="shared" si="79"/>
        <v>1700</v>
      </c>
      <c r="H355" s="268">
        <f t="shared" si="80"/>
        <v>2127.2150000000001</v>
      </c>
      <c r="I355" s="272">
        <f t="shared" si="81"/>
        <v>0</v>
      </c>
      <c r="J355" s="273">
        <f t="shared" si="82"/>
        <v>0</v>
      </c>
      <c r="K355" s="274">
        <f t="shared" si="83"/>
        <v>0</v>
      </c>
      <c r="L355" s="267">
        <f>'data''12'!C351</f>
        <v>2127.2150000000001</v>
      </c>
      <c r="M355" s="275">
        <f t="shared" si="84"/>
        <v>6584</v>
      </c>
      <c r="N355" s="276">
        <f>+'data''12'!D351</f>
        <v>1700</v>
      </c>
      <c r="O355" s="277">
        <f>+'data''12'!E351</f>
        <v>50</v>
      </c>
      <c r="P355" s="278">
        <f t="shared" si="85"/>
        <v>1750</v>
      </c>
      <c r="Q355" s="267">
        <f>IF('data''12'!G351&lt;Z355, 'data''12'!G351, 'data''12'!G351-Z355)</f>
        <v>6584</v>
      </c>
      <c r="R355" s="279"/>
      <c r="S355" s="279"/>
      <c r="T355" s="77" t="str">
        <f>+'data''12'!H351</f>
        <v>Y</v>
      </c>
      <c r="U355" s="187" t="str">
        <f>+'data''12'!I351</f>
        <v>N</v>
      </c>
      <c r="V355" s="77"/>
      <c r="W355" s="78" t="str">
        <f t="shared" si="86"/>
        <v/>
      </c>
      <c r="X355" s="79" t="str">
        <f t="shared" si="87"/>
        <v/>
      </c>
      <c r="Y355" s="77">
        <f t="shared" si="88"/>
        <v>6584</v>
      </c>
      <c r="Z355" s="5">
        <v>0</v>
      </c>
      <c r="AA355" s="5">
        <v>0</v>
      </c>
      <c r="AC355" s="35" t="str">
        <f t="shared" si="89"/>
        <v/>
      </c>
      <c r="AD355" s="279">
        <f t="shared" si="75"/>
        <v>0</v>
      </c>
    </row>
    <row r="356" spans="2:30">
      <c r="B356" s="266">
        <v>41257</v>
      </c>
      <c r="C356" s="267">
        <f>'data''12'!B352</f>
        <v>1187.32035</v>
      </c>
      <c r="D356" s="268">
        <f t="shared" si="76"/>
        <v>0</v>
      </c>
      <c r="E356" s="269">
        <f t="shared" si="77"/>
        <v>0</v>
      </c>
      <c r="F356" s="270">
        <f t="shared" si="78"/>
        <v>424.64801267880557</v>
      </c>
      <c r="G356" s="271">
        <f t="shared" si="79"/>
        <v>1700</v>
      </c>
      <c r="H356" s="268">
        <f t="shared" si="80"/>
        <v>2124.6480126788056</v>
      </c>
      <c r="I356" s="272">
        <f t="shared" si="81"/>
        <v>0</v>
      </c>
      <c r="J356" s="273">
        <f t="shared" si="82"/>
        <v>0</v>
      </c>
      <c r="K356" s="274">
        <f t="shared" si="83"/>
        <v>0</v>
      </c>
      <c r="L356" s="267">
        <f>'data''12'!C352</f>
        <v>2124.6480126788056</v>
      </c>
      <c r="M356" s="275">
        <f t="shared" si="84"/>
        <v>6625</v>
      </c>
      <c r="N356" s="276">
        <f>+'data''12'!D352</f>
        <v>1700</v>
      </c>
      <c r="O356" s="277">
        <f>+'data''12'!E352</f>
        <v>50</v>
      </c>
      <c r="P356" s="278">
        <f t="shared" si="85"/>
        <v>1750</v>
      </c>
      <c r="Q356" s="267">
        <f>IF('data''12'!G352&lt;Z356, 'data''12'!G352, 'data''12'!G352-Z356)</f>
        <v>6625</v>
      </c>
      <c r="R356" s="279"/>
      <c r="S356" s="279"/>
      <c r="T356" s="77" t="str">
        <f>+'data''12'!H352</f>
        <v>Y</v>
      </c>
      <c r="U356" s="187" t="str">
        <f>+'data''12'!I352</f>
        <v>N</v>
      </c>
      <c r="V356" s="77"/>
      <c r="W356" s="78" t="str">
        <f t="shared" si="86"/>
        <v/>
      </c>
      <c r="X356" s="79" t="str">
        <f t="shared" si="87"/>
        <v/>
      </c>
      <c r="Y356" s="77">
        <f t="shared" si="88"/>
        <v>6625</v>
      </c>
      <c r="Z356" s="5">
        <v>0</v>
      </c>
      <c r="AA356" s="5">
        <v>0</v>
      </c>
      <c r="AC356" s="35" t="str">
        <f t="shared" si="89"/>
        <v/>
      </c>
      <c r="AD356" s="279">
        <f t="shared" si="75"/>
        <v>0</v>
      </c>
    </row>
    <row r="357" spans="2:30">
      <c r="B357" s="266">
        <v>41258</v>
      </c>
      <c r="C357" s="267">
        <f>'data''12'!B353</f>
        <v>1192.36205</v>
      </c>
      <c r="D357" s="268">
        <f t="shared" si="76"/>
        <v>0</v>
      </c>
      <c r="E357" s="269">
        <f t="shared" si="77"/>
        <v>0</v>
      </c>
      <c r="F357" s="270">
        <f t="shared" si="78"/>
        <v>431.65411728041363</v>
      </c>
      <c r="G357" s="271">
        <f t="shared" si="79"/>
        <v>1700</v>
      </c>
      <c r="H357" s="268">
        <f t="shared" si="80"/>
        <v>2131.6541172804136</v>
      </c>
      <c r="I357" s="272">
        <f t="shared" si="81"/>
        <v>0</v>
      </c>
      <c r="J357" s="273">
        <f t="shared" si="82"/>
        <v>0</v>
      </c>
      <c r="K357" s="274">
        <f t="shared" si="83"/>
        <v>0</v>
      </c>
      <c r="L357" s="267">
        <f>'data''12'!C353</f>
        <v>2131.6541172804136</v>
      </c>
      <c r="M357" s="275">
        <f t="shared" si="84"/>
        <v>6600</v>
      </c>
      <c r="N357" s="276">
        <f>+'data''12'!D353</f>
        <v>1700</v>
      </c>
      <c r="O357" s="277">
        <f>+'data''12'!E353</f>
        <v>50</v>
      </c>
      <c r="P357" s="278">
        <f t="shared" si="85"/>
        <v>1750</v>
      </c>
      <c r="Q357" s="267">
        <f>IF('data''12'!G353&lt;Z357, 'data''12'!G353, 'data''12'!G353-Z357)</f>
        <v>6600</v>
      </c>
      <c r="R357" s="279"/>
      <c r="S357" s="279"/>
      <c r="T357" s="77" t="str">
        <f>+'data''12'!H353</f>
        <v>Y</v>
      </c>
      <c r="U357" s="187" t="str">
        <f>+'data''12'!I353</f>
        <v>N</v>
      </c>
      <c r="V357" s="77"/>
      <c r="W357" s="78" t="str">
        <f t="shared" si="86"/>
        <v/>
      </c>
      <c r="X357" s="79" t="str">
        <f t="shared" si="87"/>
        <v/>
      </c>
      <c r="Y357" s="77">
        <f t="shared" si="88"/>
        <v>6600</v>
      </c>
      <c r="Z357" s="5">
        <v>0</v>
      </c>
      <c r="AA357" s="5">
        <v>0</v>
      </c>
      <c r="AC357" s="35" t="str">
        <f t="shared" si="89"/>
        <v/>
      </c>
      <c r="AD357" s="279">
        <f t="shared" si="75"/>
        <v>0</v>
      </c>
    </row>
    <row r="358" spans="2:30">
      <c r="B358" s="266">
        <v>41259</v>
      </c>
      <c r="C358" s="267">
        <f>'data''12'!B354</f>
        <v>1192.36205</v>
      </c>
      <c r="D358" s="268">
        <f t="shared" si="76"/>
        <v>0</v>
      </c>
      <c r="E358" s="269">
        <f t="shared" si="77"/>
        <v>0</v>
      </c>
      <c r="F358" s="270">
        <f t="shared" si="78"/>
        <v>442.09417319769409</v>
      </c>
      <c r="G358" s="271">
        <f t="shared" si="79"/>
        <v>1700</v>
      </c>
      <c r="H358" s="268">
        <f t="shared" si="80"/>
        <v>2142.0941731976941</v>
      </c>
      <c r="I358" s="272">
        <f t="shared" si="81"/>
        <v>0</v>
      </c>
      <c r="J358" s="273">
        <f t="shared" si="82"/>
        <v>0</v>
      </c>
      <c r="K358" s="274">
        <f t="shared" si="83"/>
        <v>0</v>
      </c>
      <c r="L358" s="267">
        <f>'data''12'!C354</f>
        <v>2142.0941731976941</v>
      </c>
      <c r="M358" s="275">
        <f t="shared" si="84"/>
        <v>7123</v>
      </c>
      <c r="N358" s="276">
        <f>+'data''12'!D354</f>
        <v>1700</v>
      </c>
      <c r="O358" s="277">
        <f>+'data''12'!E354</f>
        <v>50</v>
      </c>
      <c r="P358" s="278">
        <f t="shared" si="85"/>
        <v>1750</v>
      </c>
      <c r="Q358" s="267">
        <f>IF('data''12'!G354&lt;Z358, 'data''12'!G354, 'data''12'!G354-Z358)</f>
        <v>7123</v>
      </c>
      <c r="R358" s="279"/>
      <c r="S358" s="279"/>
      <c r="T358" s="77" t="str">
        <f>+'data''12'!H354</f>
        <v>Y</v>
      </c>
      <c r="U358" s="187" t="str">
        <f>+'data''12'!I354</f>
        <v>N</v>
      </c>
      <c r="V358" s="77"/>
      <c r="W358" s="78" t="str">
        <f t="shared" si="86"/>
        <v/>
      </c>
      <c r="X358" s="79" t="str">
        <f t="shared" si="87"/>
        <v/>
      </c>
      <c r="Y358" s="77">
        <f t="shared" si="88"/>
        <v>7123</v>
      </c>
      <c r="Z358" s="5">
        <v>0</v>
      </c>
      <c r="AA358" s="5">
        <v>0</v>
      </c>
      <c r="AC358" s="35" t="str">
        <f t="shared" si="89"/>
        <v/>
      </c>
      <c r="AD358" s="279">
        <f t="shared" ref="AD358:AD373" si="90">M358-Q358</f>
        <v>0</v>
      </c>
    </row>
    <row r="359" spans="2:30">
      <c r="B359" s="266">
        <v>41260</v>
      </c>
      <c r="C359" s="267">
        <f>'data''12'!B355</f>
        <v>1192.36205</v>
      </c>
      <c r="D359" s="268">
        <f t="shared" si="76"/>
        <v>0</v>
      </c>
      <c r="E359" s="269">
        <f t="shared" si="77"/>
        <v>0</v>
      </c>
      <c r="F359" s="270">
        <f t="shared" si="78"/>
        <v>465.94588000000022</v>
      </c>
      <c r="G359" s="271">
        <f t="shared" si="79"/>
        <v>1700</v>
      </c>
      <c r="H359" s="268">
        <f t="shared" si="80"/>
        <v>2165.9458800000002</v>
      </c>
      <c r="I359" s="272">
        <f t="shared" si="81"/>
        <v>0</v>
      </c>
      <c r="J359" s="273">
        <f t="shared" si="82"/>
        <v>0</v>
      </c>
      <c r="K359" s="274">
        <f t="shared" si="83"/>
        <v>0</v>
      </c>
      <c r="L359" s="267">
        <f>'data''12'!C355</f>
        <v>2165.9458800000002</v>
      </c>
      <c r="M359" s="275">
        <f t="shared" si="84"/>
        <v>6841</v>
      </c>
      <c r="N359" s="276">
        <f>+'data''12'!D355</f>
        <v>1700</v>
      </c>
      <c r="O359" s="277">
        <f>+'data''12'!E355</f>
        <v>50</v>
      </c>
      <c r="P359" s="278">
        <f t="shared" si="85"/>
        <v>1750</v>
      </c>
      <c r="Q359" s="267">
        <f>IF('data''12'!G355&lt;Z359, 'data''12'!G355, 'data''12'!G355-Z359)</f>
        <v>6841</v>
      </c>
      <c r="R359" s="279"/>
      <c r="S359" s="279"/>
      <c r="T359" s="77" t="str">
        <f>+'data''12'!H355</f>
        <v>Y</v>
      </c>
      <c r="U359" s="187" t="str">
        <f>+'data''12'!I355</f>
        <v>N</v>
      </c>
      <c r="V359" s="77"/>
      <c r="W359" s="78" t="str">
        <f t="shared" si="86"/>
        <v/>
      </c>
      <c r="X359" s="79" t="str">
        <f t="shared" si="87"/>
        <v/>
      </c>
      <c r="Y359" s="77">
        <f t="shared" si="88"/>
        <v>6841</v>
      </c>
      <c r="Z359" s="5">
        <v>0</v>
      </c>
      <c r="AA359" s="5">
        <v>0</v>
      </c>
      <c r="AC359" s="35" t="str">
        <f t="shared" si="89"/>
        <v/>
      </c>
      <c r="AD359" s="279">
        <f t="shared" si="90"/>
        <v>0</v>
      </c>
    </row>
    <row r="360" spans="2:30">
      <c r="B360" s="266">
        <v>41261</v>
      </c>
      <c r="C360" s="267">
        <f>'data''12'!B356</f>
        <v>1192.36205</v>
      </c>
      <c r="D360" s="268">
        <f t="shared" si="76"/>
        <v>0</v>
      </c>
      <c r="E360" s="269">
        <f t="shared" si="77"/>
        <v>0</v>
      </c>
      <c r="F360" s="270">
        <f t="shared" si="78"/>
        <v>277.9351200000001</v>
      </c>
      <c r="G360" s="271">
        <f t="shared" si="79"/>
        <v>1700</v>
      </c>
      <c r="H360" s="268">
        <f t="shared" si="80"/>
        <v>1977.9351200000001</v>
      </c>
      <c r="I360" s="272">
        <f t="shared" si="81"/>
        <v>0</v>
      </c>
      <c r="J360" s="273">
        <f t="shared" si="82"/>
        <v>0</v>
      </c>
      <c r="K360" s="274">
        <f t="shared" si="83"/>
        <v>0</v>
      </c>
      <c r="L360" s="267">
        <f>'data''12'!C356</f>
        <v>1977.9351200000001</v>
      </c>
      <c r="M360" s="275">
        <f t="shared" si="84"/>
        <v>6974</v>
      </c>
      <c r="N360" s="276">
        <f>+'data''12'!D356</f>
        <v>1700</v>
      </c>
      <c r="O360" s="277">
        <f>+'data''12'!E356</f>
        <v>50</v>
      </c>
      <c r="P360" s="278">
        <f t="shared" si="85"/>
        <v>1750</v>
      </c>
      <c r="Q360" s="267">
        <f>IF('data''12'!G356&lt;Z360, 'data''12'!G356, 'data''12'!G356-Z360)</f>
        <v>6974</v>
      </c>
      <c r="R360" s="279"/>
      <c r="S360" s="279"/>
      <c r="T360" s="77" t="str">
        <f>+'data''12'!H356</f>
        <v>Y</v>
      </c>
      <c r="U360" s="187" t="str">
        <f>+'data''12'!I356</f>
        <v>N</v>
      </c>
      <c r="V360" s="77"/>
      <c r="W360" s="78" t="str">
        <f t="shared" si="86"/>
        <v/>
      </c>
      <c r="X360" s="79" t="str">
        <f t="shared" si="87"/>
        <v/>
      </c>
      <c r="Y360" s="77">
        <f t="shared" si="88"/>
        <v>6974</v>
      </c>
      <c r="Z360" s="5">
        <v>0</v>
      </c>
      <c r="AA360" s="5">
        <v>0</v>
      </c>
      <c r="AC360" s="35" t="str">
        <f t="shared" si="89"/>
        <v/>
      </c>
      <c r="AD360" s="279">
        <f t="shared" si="90"/>
        <v>0</v>
      </c>
    </row>
    <row r="361" spans="2:30">
      <c r="B361" s="266">
        <v>41262</v>
      </c>
      <c r="C361" s="267">
        <f>'data''12'!B357</f>
        <v>1192.36205</v>
      </c>
      <c r="D361" s="268">
        <f t="shared" si="76"/>
        <v>0</v>
      </c>
      <c r="E361" s="269">
        <f t="shared" si="77"/>
        <v>0</v>
      </c>
      <c r="F361" s="270">
        <f t="shared" si="78"/>
        <v>91.729100000000017</v>
      </c>
      <c r="G361" s="271">
        <f t="shared" si="79"/>
        <v>1700</v>
      </c>
      <c r="H361" s="268">
        <f t="shared" si="80"/>
        <v>1791.7291</v>
      </c>
      <c r="I361" s="272">
        <f t="shared" si="81"/>
        <v>0</v>
      </c>
      <c r="J361" s="273">
        <f t="shared" si="82"/>
        <v>0</v>
      </c>
      <c r="K361" s="274">
        <f t="shared" si="83"/>
        <v>0</v>
      </c>
      <c r="L361" s="267">
        <f>'data''12'!C357</f>
        <v>1791.7291</v>
      </c>
      <c r="M361" s="275">
        <f t="shared" si="84"/>
        <v>2290</v>
      </c>
      <c r="N361" s="276">
        <f>+'data''12'!D357</f>
        <v>1700</v>
      </c>
      <c r="O361" s="277">
        <f>+'data''12'!E357</f>
        <v>50</v>
      </c>
      <c r="P361" s="278">
        <f t="shared" si="85"/>
        <v>1750</v>
      </c>
      <c r="Q361" s="267">
        <f>IF('data''12'!G357&lt;Z361, 'data''12'!G357, 'data''12'!G357-Z361)</f>
        <v>2290</v>
      </c>
      <c r="R361" s="279"/>
      <c r="S361" s="279"/>
      <c r="T361" s="77" t="str">
        <f>+'data''12'!H357</f>
        <v>Y</v>
      </c>
      <c r="U361" s="187" t="str">
        <f>+'data''12'!I357</f>
        <v>N</v>
      </c>
      <c r="V361" s="77"/>
      <c r="W361" s="78" t="str">
        <f t="shared" si="86"/>
        <v/>
      </c>
      <c r="X361" s="79" t="str">
        <f t="shared" si="87"/>
        <v/>
      </c>
      <c r="Y361" s="77">
        <f t="shared" si="88"/>
        <v>2290</v>
      </c>
      <c r="Z361" s="5">
        <v>0</v>
      </c>
      <c r="AA361" s="5">
        <v>0</v>
      </c>
      <c r="AC361" s="35" t="str">
        <f t="shared" si="89"/>
        <v/>
      </c>
      <c r="AD361" s="279">
        <f t="shared" si="90"/>
        <v>0</v>
      </c>
    </row>
    <row r="362" spans="2:30">
      <c r="B362" s="266">
        <v>41263</v>
      </c>
      <c r="C362" s="267">
        <f>'data''12'!B358</f>
        <v>1189.8412000000001</v>
      </c>
      <c r="D362" s="268">
        <f t="shared" si="76"/>
        <v>0</v>
      </c>
      <c r="E362" s="269">
        <f t="shared" si="77"/>
        <v>0</v>
      </c>
      <c r="F362" s="270">
        <f t="shared" si="78"/>
        <v>65.589575999999852</v>
      </c>
      <c r="G362" s="271">
        <f t="shared" si="79"/>
        <v>1700</v>
      </c>
      <c r="H362" s="268">
        <f t="shared" si="80"/>
        <v>1765.5895759999999</v>
      </c>
      <c r="I362" s="272">
        <f t="shared" si="81"/>
        <v>0</v>
      </c>
      <c r="J362" s="273">
        <f t="shared" si="82"/>
        <v>0</v>
      </c>
      <c r="K362" s="274">
        <f t="shared" si="83"/>
        <v>0</v>
      </c>
      <c r="L362" s="267">
        <f>'data''12'!C358</f>
        <v>1765.5895759999999</v>
      </c>
      <c r="M362" s="275">
        <f t="shared" si="84"/>
        <v>1585</v>
      </c>
      <c r="N362" s="276">
        <f>+'data''12'!D358</f>
        <v>1700</v>
      </c>
      <c r="O362" s="277">
        <f>+'data''12'!E358</f>
        <v>50</v>
      </c>
      <c r="P362" s="278">
        <f t="shared" si="85"/>
        <v>1750</v>
      </c>
      <c r="Q362" s="267">
        <f>IF('data''12'!G358&lt;Z362, 'data''12'!G358, 'data''12'!G358-Z362)</f>
        <v>1585</v>
      </c>
      <c r="R362" s="279"/>
      <c r="S362" s="279"/>
      <c r="T362" s="77" t="str">
        <f>+'data''12'!H358</f>
        <v>Y</v>
      </c>
      <c r="U362" s="187" t="str">
        <f>+'data''12'!I358</f>
        <v>N</v>
      </c>
      <c r="V362" s="77"/>
      <c r="W362" s="78" t="str">
        <f t="shared" si="86"/>
        <v/>
      </c>
      <c r="X362" s="79" t="str">
        <f t="shared" si="87"/>
        <v/>
      </c>
      <c r="Y362" s="77">
        <f t="shared" si="88"/>
        <v>1585</v>
      </c>
      <c r="Z362" s="5">
        <v>0</v>
      </c>
      <c r="AA362" s="5">
        <v>0</v>
      </c>
      <c r="AC362" s="35" t="str">
        <f t="shared" si="89"/>
        <v/>
      </c>
      <c r="AD362" s="279">
        <f t="shared" si="90"/>
        <v>0</v>
      </c>
    </row>
    <row r="363" spans="2:30">
      <c r="B363" s="266">
        <v>41264</v>
      </c>
      <c r="C363" s="267">
        <f>'data''12'!B359</f>
        <v>1137.9116899999999</v>
      </c>
      <c r="D363" s="268">
        <f t="shared" si="76"/>
        <v>0</v>
      </c>
      <c r="E363" s="269">
        <f t="shared" si="77"/>
        <v>0</v>
      </c>
      <c r="F363" s="270">
        <f t="shared" si="78"/>
        <v>92</v>
      </c>
      <c r="G363" s="271">
        <f t="shared" si="79"/>
        <v>1700</v>
      </c>
      <c r="H363" s="268">
        <f t="shared" si="80"/>
        <v>1792</v>
      </c>
      <c r="I363" s="272">
        <f t="shared" si="81"/>
        <v>0</v>
      </c>
      <c r="J363" s="273">
        <f t="shared" si="82"/>
        <v>0</v>
      </c>
      <c r="K363" s="274">
        <f t="shared" si="83"/>
        <v>0</v>
      </c>
      <c r="L363" s="267">
        <f>'data''12'!C359</f>
        <v>1792</v>
      </c>
      <c r="M363" s="275">
        <f t="shared" si="84"/>
        <v>1601</v>
      </c>
      <c r="N363" s="276">
        <f>+'data''12'!D359</f>
        <v>1700</v>
      </c>
      <c r="O363" s="277">
        <f>+'data''12'!E359</f>
        <v>50</v>
      </c>
      <c r="P363" s="278">
        <f t="shared" si="85"/>
        <v>1750</v>
      </c>
      <c r="Q363" s="267">
        <f>IF('data''12'!G359&lt;Z363, 'data''12'!G359, 'data''12'!G359-Z363)</f>
        <v>1601</v>
      </c>
      <c r="R363" s="279"/>
      <c r="S363" s="279"/>
      <c r="T363" s="77" t="str">
        <f>+'data''12'!H359</f>
        <v>Y</v>
      </c>
      <c r="U363" s="187" t="str">
        <f>+'data''12'!I359</f>
        <v>N</v>
      </c>
      <c r="V363" s="77"/>
      <c r="W363" s="78" t="str">
        <f t="shared" si="86"/>
        <v/>
      </c>
      <c r="X363" s="79" t="str">
        <f t="shared" si="87"/>
        <v/>
      </c>
      <c r="Y363" s="77">
        <f t="shared" si="88"/>
        <v>1601</v>
      </c>
      <c r="Z363" s="5">
        <v>0</v>
      </c>
      <c r="AA363" s="5">
        <v>0</v>
      </c>
      <c r="AC363" s="35" t="str">
        <f t="shared" si="89"/>
        <v/>
      </c>
      <c r="AD363" s="279">
        <f t="shared" si="90"/>
        <v>0</v>
      </c>
    </row>
    <row r="364" spans="2:30">
      <c r="B364" s="266">
        <v>41265</v>
      </c>
      <c r="C364" s="267">
        <f>'data''12'!B360</f>
        <v>1062.79036</v>
      </c>
      <c r="D364" s="268">
        <f t="shared" si="76"/>
        <v>0</v>
      </c>
      <c r="E364" s="269">
        <f t="shared" si="77"/>
        <v>0</v>
      </c>
      <c r="F364" s="270">
        <f t="shared" si="78"/>
        <v>104</v>
      </c>
      <c r="G364" s="271">
        <f t="shared" si="79"/>
        <v>1700</v>
      </c>
      <c r="H364" s="268">
        <f t="shared" si="80"/>
        <v>1804</v>
      </c>
      <c r="I364" s="272">
        <f t="shared" si="81"/>
        <v>0</v>
      </c>
      <c r="J364" s="273">
        <f t="shared" si="82"/>
        <v>0</v>
      </c>
      <c r="K364" s="274">
        <f t="shared" si="83"/>
        <v>0</v>
      </c>
      <c r="L364" s="267">
        <f>'data''12'!C360</f>
        <v>1804</v>
      </c>
      <c r="M364" s="275">
        <f t="shared" si="84"/>
        <v>817</v>
      </c>
      <c r="N364" s="276">
        <f>+'data''12'!D360</f>
        <v>1700</v>
      </c>
      <c r="O364" s="277">
        <f>+'data''12'!E360</f>
        <v>50</v>
      </c>
      <c r="P364" s="278">
        <f t="shared" si="85"/>
        <v>1750</v>
      </c>
      <c r="Q364" s="267">
        <f>IF('data''12'!G360&lt;Z364, 'data''12'!G360, 'data''12'!G360-Z364)</f>
        <v>817</v>
      </c>
      <c r="R364" s="279"/>
      <c r="S364" s="279"/>
      <c r="T364" s="77" t="str">
        <f>+'data''12'!H360</f>
        <v>Y</v>
      </c>
      <c r="U364" s="187" t="str">
        <f>+'data''12'!I360</f>
        <v>N</v>
      </c>
      <c r="V364" s="77"/>
      <c r="W364" s="78" t="str">
        <f t="shared" si="86"/>
        <v/>
      </c>
      <c r="X364" s="79" t="str">
        <f t="shared" si="87"/>
        <v/>
      </c>
      <c r="Y364" s="77">
        <f t="shared" si="88"/>
        <v>817</v>
      </c>
      <c r="Z364" s="5">
        <v>0</v>
      </c>
      <c r="AA364" s="5">
        <v>0</v>
      </c>
      <c r="AC364" s="35" t="str">
        <f t="shared" si="89"/>
        <v/>
      </c>
      <c r="AD364" s="279">
        <f t="shared" si="90"/>
        <v>0</v>
      </c>
    </row>
    <row r="365" spans="2:30">
      <c r="B365" s="266">
        <v>41266</v>
      </c>
      <c r="C365" s="267">
        <f>'data''12'!B361</f>
        <v>1012.87753</v>
      </c>
      <c r="D365" s="268">
        <f t="shared" si="76"/>
        <v>0</v>
      </c>
      <c r="E365" s="269">
        <f t="shared" si="77"/>
        <v>0</v>
      </c>
      <c r="F365" s="270">
        <f t="shared" si="78"/>
        <v>114</v>
      </c>
      <c r="G365" s="271">
        <f t="shared" si="79"/>
        <v>1700</v>
      </c>
      <c r="H365" s="268">
        <f t="shared" si="80"/>
        <v>1814</v>
      </c>
      <c r="I365" s="272">
        <f t="shared" si="81"/>
        <v>0</v>
      </c>
      <c r="J365" s="273">
        <f t="shared" si="82"/>
        <v>0</v>
      </c>
      <c r="K365" s="274">
        <f t="shared" si="83"/>
        <v>0</v>
      </c>
      <c r="L365" s="267">
        <f>'data''12'!C361</f>
        <v>1814</v>
      </c>
      <c r="M365" s="275">
        <f t="shared" si="84"/>
        <v>730</v>
      </c>
      <c r="N365" s="276">
        <f>+'data''12'!D361</f>
        <v>1700</v>
      </c>
      <c r="O365" s="277">
        <f>+'data''12'!E361</f>
        <v>50</v>
      </c>
      <c r="P365" s="278">
        <f t="shared" si="85"/>
        <v>1750</v>
      </c>
      <c r="Q365" s="267">
        <f>IF('data''12'!G361&lt;Z365, 'data''12'!G361, 'data''12'!G361-Z365)</f>
        <v>730</v>
      </c>
      <c r="R365" s="279"/>
      <c r="S365" s="279"/>
      <c r="T365" s="77" t="str">
        <f>+'data''12'!H361</f>
        <v>Y</v>
      </c>
      <c r="U365" s="187" t="str">
        <f>+'data''12'!I361</f>
        <v>N</v>
      </c>
      <c r="V365" s="77"/>
      <c r="W365" s="78" t="str">
        <f t="shared" si="86"/>
        <v/>
      </c>
      <c r="X365" s="79" t="str">
        <f t="shared" si="87"/>
        <v/>
      </c>
      <c r="Y365" s="77">
        <f t="shared" si="88"/>
        <v>730</v>
      </c>
      <c r="Z365" s="5">
        <v>0</v>
      </c>
      <c r="AA365" s="5">
        <v>0</v>
      </c>
      <c r="AC365" s="35" t="str">
        <f t="shared" si="89"/>
        <v/>
      </c>
      <c r="AD365" s="279">
        <f t="shared" si="90"/>
        <v>0</v>
      </c>
    </row>
    <row r="366" spans="2:30">
      <c r="B366" s="266">
        <v>41267</v>
      </c>
      <c r="C366" s="267">
        <f>'data''12'!B362</f>
        <v>1007.3316600000001</v>
      </c>
      <c r="D366" s="268">
        <f t="shared" si="76"/>
        <v>0</v>
      </c>
      <c r="E366" s="269">
        <f t="shared" si="77"/>
        <v>0</v>
      </c>
      <c r="F366" s="270">
        <f t="shared" si="78"/>
        <v>90</v>
      </c>
      <c r="G366" s="271">
        <f t="shared" si="79"/>
        <v>1700</v>
      </c>
      <c r="H366" s="268">
        <f t="shared" si="80"/>
        <v>1790</v>
      </c>
      <c r="I366" s="272">
        <f t="shared" si="81"/>
        <v>0</v>
      </c>
      <c r="J366" s="273">
        <f t="shared" si="82"/>
        <v>0</v>
      </c>
      <c r="K366" s="274">
        <f t="shared" si="83"/>
        <v>0</v>
      </c>
      <c r="L366" s="267">
        <f>'data''12'!C362</f>
        <v>1790</v>
      </c>
      <c r="M366" s="275">
        <f t="shared" si="84"/>
        <v>1647</v>
      </c>
      <c r="N366" s="276">
        <f>+'data''12'!D362</f>
        <v>1700</v>
      </c>
      <c r="O366" s="277">
        <f>+'data''12'!E362</f>
        <v>50</v>
      </c>
      <c r="P366" s="278">
        <f t="shared" si="85"/>
        <v>1750</v>
      </c>
      <c r="Q366" s="267">
        <f>IF('data''12'!G362&lt;Z366, 'data''12'!G362, 'data''12'!G362-Z366)</f>
        <v>1647</v>
      </c>
      <c r="R366" s="279"/>
      <c r="S366" s="279"/>
      <c r="T366" s="77" t="str">
        <f>+'data''12'!H362</f>
        <v>Y</v>
      </c>
      <c r="U366" s="187" t="str">
        <f>+'data''12'!I362</f>
        <v>N</v>
      </c>
      <c r="V366" s="77"/>
      <c r="W366" s="78" t="str">
        <f t="shared" si="86"/>
        <v/>
      </c>
      <c r="X366" s="79" t="str">
        <f t="shared" si="87"/>
        <v/>
      </c>
      <c r="Y366" s="77">
        <f t="shared" si="88"/>
        <v>1647</v>
      </c>
      <c r="Z366" s="5">
        <v>0</v>
      </c>
      <c r="AA366" s="5">
        <v>0</v>
      </c>
      <c r="AC366" s="35" t="str">
        <f t="shared" si="89"/>
        <v/>
      </c>
      <c r="AD366" s="279">
        <f t="shared" si="90"/>
        <v>0</v>
      </c>
    </row>
    <row r="367" spans="2:30">
      <c r="B367" s="266">
        <v>41268</v>
      </c>
      <c r="C367" s="267">
        <f>'data''12'!B363</f>
        <v>1006.82749</v>
      </c>
      <c r="D367" s="268">
        <f t="shared" si="76"/>
        <v>0</v>
      </c>
      <c r="E367" s="269">
        <f t="shared" si="77"/>
        <v>0</v>
      </c>
      <c r="F367" s="270">
        <f t="shared" si="78"/>
        <v>95</v>
      </c>
      <c r="G367" s="271">
        <f t="shared" si="79"/>
        <v>1700</v>
      </c>
      <c r="H367" s="268">
        <f t="shared" si="80"/>
        <v>1795</v>
      </c>
      <c r="I367" s="272">
        <f t="shared" si="81"/>
        <v>0</v>
      </c>
      <c r="J367" s="273">
        <f t="shared" si="82"/>
        <v>0</v>
      </c>
      <c r="K367" s="274">
        <f t="shared" si="83"/>
        <v>0</v>
      </c>
      <c r="L367" s="267">
        <f>'data''12'!C363</f>
        <v>1795</v>
      </c>
      <c r="M367" s="275">
        <f t="shared" si="84"/>
        <v>710</v>
      </c>
      <c r="N367" s="276">
        <f>+'data''12'!D363</f>
        <v>1700</v>
      </c>
      <c r="O367" s="277">
        <f>+'data''12'!E363</f>
        <v>50</v>
      </c>
      <c r="P367" s="278">
        <f t="shared" si="85"/>
        <v>1750</v>
      </c>
      <c r="Q367" s="267">
        <f>IF('data''12'!G363&lt;Z367, 'data''12'!G363, 'data''12'!G363-Z367)</f>
        <v>710</v>
      </c>
      <c r="R367" s="279"/>
      <c r="S367" s="279"/>
      <c r="T367" s="77" t="str">
        <f>+'data''12'!H363</f>
        <v>Y</v>
      </c>
      <c r="U367" s="187" t="str">
        <f>+'data''12'!I363</f>
        <v>N</v>
      </c>
      <c r="V367" s="77"/>
      <c r="W367" s="78" t="str">
        <f t="shared" si="86"/>
        <v/>
      </c>
      <c r="X367" s="79" t="str">
        <f t="shared" si="87"/>
        <v/>
      </c>
      <c r="Y367" s="77">
        <f t="shared" si="88"/>
        <v>710</v>
      </c>
      <c r="Z367" s="5">
        <v>0</v>
      </c>
      <c r="AA367" s="5">
        <v>0</v>
      </c>
      <c r="AC367" s="35" t="str">
        <f t="shared" si="89"/>
        <v/>
      </c>
      <c r="AD367" s="279">
        <f t="shared" si="90"/>
        <v>0</v>
      </c>
    </row>
    <row r="368" spans="2:30">
      <c r="B368" s="266">
        <v>41269</v>
      </c>
      <c r="C368" s="267">
        <f>'data''12'!B364</f>
        <v>1007.3316600000001</v>
      </c>
      <c r="D368" s="268">
        <f t="shared" si="76"/>
        <v>0</v>
      </c>
      <c r="E368" s="269">
        <f t="shared" si="77"/>
        <v>0</v>
      </c>
      <c r="F368" s="270">
        <f t="shared" si="78"/>
        <v>89.063800000000128</v>
      </c>
      <c r="G368" s="271">
        <f t="shared" si="79"/>
        <v>1700</v>
      </c>
      <c r="H368" s="268">
        <f t="shared" si="80"/>
        <v>1789.0638000000001</v>
      </c>
      <c r="I368" s="272">
        <f t="shared" si="81"/>
        <v>0</v>
      </c>
      <c r="J368" s="273">
        <f t="shared" si="82"/>
        <v>0</v>
      </c>
      <c r="K368" s="274">
        <f t="shared" si="83"/>
        <v>0</v>
      </c>
      <c r="L368" s="267">
        <f>'data''12'!C364</f>
        <v>1789.0638000000001</v>
      </c>
      <c r="M368" s="275">
        <f t="shared" si="84"/>
        <v>2239</v>
      </c>
      <c r="N368" s="276">
        <f>+'data''12'!D364</f>
        <v>1700</v>
      </c>
      <c r="O368" s="277">
        <f>+'data''12'!E364</f>
        <v>50</v>
      </c>
      <c r="P368" s="278">
        <f t="shared" si="85"/>
        <v>1750</v>
      </c>
      <c r="Q368" s="267">
        <f>IF('data''12'!G364&lt;Z368, 'data''12'!G364, 'data''12'!G364-Z368)</f>
        <v>2239</v>
      </c>
      <c r="R368" s="279"/>
      <c r="S368" s="279"/>
      <c r="T368" s="77" t="str">
        <f>+'data''12'!H364</f>
        <v>Y</v>
      </c>
      <c r="U368" s="187" t="str">
        <f>+'data''12'!I364</f>
        <v>N</v>
      </c>
      <c r="V368" s="77"/>
      <c r="W368" s="78" t="str">
        <f t="shared" si="86"/>
        <v/>
      </c>
      <c r="X368" s="79" t="str">
        <f t="shared" si="87"/>
        <v/>
      </c>
      <c r="Y368" s="77">
        <f t="shared" si="88"/>
        <v>2239</v>
      </c>
      <c r="Z368" s="5">
        <v>0</v>
      </c>
      <c r="AA368" s="5">
        <v>0</v>
      </c>
      <c r="AC368" s="35" t="str">
        <f t="shared" si="89"/>
        <v/>
      </c>
      <c r="AD368" s="279">
        <f t="shared" si="90"/>
        <v>0</v>
      </c>
    </row>
    <row r="369" spans="2:30">
      <c r="B369" s="266">
        <v>41270</v>
      </c>
      <c r="C369" s="267">
        <f>'data''12'!B365</f>
        <v>1007.3316600000001</v>
      </c>
      <c r="D369" s="268">
        <f t="shared" si="76"/>
        <v>0</v>
      </c>
      <c r="E369" s="269">
        <f t="shared" si="77"/>
        <v>0</v>
      </c>
      <c r="F369" s="270">
        <f t="shared" si="78"/>
        <v>83.784360000000106</v>
      </c>
      <c r="G369" s="271">
        <f t="shared" si="79"/>
        <v>1700</v>
      </c>
      <c r="H369" s="268">
        <f t="shared" si="80"/>
        <v>1783.7843600000001</v>
      </c>
      <c r="I369" s="272">
        <f t="shared" si="81"/>
        <v>0</v>
      </c>
      <c r="J369" s="273">
        <f t="shared" si="82"/>
        <v>0</v>
      </c>
      <c r="K369" s="274">
        <f t="shared" si="83"/>
        <v>0</v>
      </c>
      <c r="L369" s="267">
        <f>'data''12'!C365</f>
        <v>1783.7843600000001</v>
      </c>
      <c r="M369" s="275">
        <f t="shared" si="84"/>
        <v>2132</v>
      </c>
      <c r="N369" s="276">
        <f>+'data''12'!D365</f>
        <v>1700</v>
      </c>
      <c r="O369" s="277">
        <f>+'data''12'!E365</f>
        <v>50</v>
      </c>
      <c r="P369" s="278">
        <f t="shared" si="85"/>
        <v>1750</v>
      </c>
      <c r="Q369" s="267">
        <f>IF('data''12'!G365&lt;Z369, 'data''12'!G365, 'data''12'!G365-Z369)</f>
        <v>2132</v>
      </c>
      <c r="R369" s="279"/>
      <c r="S369" s="279"/>
      <c r="T369" s="77" t="str">
        <f>+'data''12'!H365</f>
        <v>Y</v>
      </c>
      <c r="U369" s="187" t="str">
        <f>+'data''12'!I365</f>
        <v>N</v>
      </c>
      <c r="V369" s="77"/>
      <c r="W369" s="78" t="str">
        <f t="shared" si="86"/>
        <v/>
      </c>
      <c r="X369" s="79" t="str">
        <f t="shared" si="87"/>
        <v/>
      </c>
      <c r="Y369" s="77">
        <f t="shared" si="88"/>
        <v>2132</v>
      </c>
      <c r="Z369" s="5">
        <v>0</v>
      </c>
      <c r="AA369" s="5">
        <v>0</v>
      </c>
      <c r="AC369" s="35" t="str">
        <f t="shared" si="89"/>
        <v/>
      </c>
      <c r="AD369" s="279">
        <f t="shared" si="90"/>
        <v>0</v>
      </c>
    </row>
    <row r="370" spans="2:30">
      <c r="B370" s="266">
        <v>41271</v>
      </c>
      <c r="C370" s="267">
        <f>'data''12'!B366</f>
        <v>1007.3316600000001</v>
      </c>
      <c r="D370" s="268">
        <f t="shared" si="76"/>
        <v>0</v>
      </c>
      <c r="E370" s="269">
        <f t="shared" si="77"/>
        <v>0</v>
      </c>
      <c r="F370" s="270">
        <f t="shared" si="78"/>
        <v>86.858769999999822</v>
      </c>
      <c r="G370" s="271">
        <f t="shared" si="79"/>
        <v>1700</v>
      </c>
      <c r="H370" s="268">
        <f t="shared" si="80"/>
        <v>1786.8587699999998</v>
      </c>
      <c r="I370" s="272">
        <f t="shared" si="81"/>
        <v>0</v>
      </c>
      <c r="J370" s="273">
        <f t="shared" si="82"/>
        <v>0</v>
      </c>
      <c r="K370" s="274">
        <f t="shared" si="83"/>
        <v>0</v>
      </c>
      <c r="L370" s="267">
        <f>'data''12'!C366</f>
        <v>1786.8587699999998</v>
      </c>
      <c r="M370" s="275">
        <f t="shared" si="84"/>
        <v>2202</v>
      </c>
      <c r="N370" s="276">
        <f>+'data''12'!D366</f>
        <v>1700</v>
      </c>
      <c r="O370" s="277">
        <f>+'data''12'!E366</f>
        <v>50</v>
      </c>
      <c r="P370" s="278">
        <f t="shared" si="85"/>
        <v>1750</v>
      </c>
      <c r="Q370" s="267">
        <f>IF('data''12'!G366&lt;Z370, 'data''12'!G366, 'data''12'!G366-Z370)</f>
        <v>2202</v>
      </c>
      <c r="R370" s="279"/>
      <c r="S370" s="279"/>
      <c r="T370" s="77" t="str">
        <f>+'data''12'!H366</f>
        <v>Y</v>
      </c>
      <c r="U370" s="187" t="str">
        <f>+'data''12'!I366</f>
        <v>N</v>
      </c>
      <c r="V370" s="77"/>
      <c r="W370" s="78" t="str">
        <f t="shared" si="86"/>
        <v/>
      </c>
      <c r="X370" s="79" t="str">
        <f t="shared" si="87"/>
        <v/>
      </c>
      <c r="Y370" s="77">
        <f t="shared" si="88"/>
        <v>2202</v>
      </c>
      <c r="Z370" s="5">
        <v>0</v>
      </c>
      <c r="AA370" s="5">
        <v>0</v>
      </c>
      <c r="AC370" s="35" t="str">
        <f t="shared" si="89"/>
        <v/>
      </c>
      <c r="AD370" s="279">
        <f t="shared" si="90"/>
        <v>0</v>
      </c>
    </row>
    <row r="371" spans="2:30">
      <c r="B371" s="266">
        <v>41272</v>
      </c>
      <c r="C371" s="267">
        <f>'data''12'!B367</f>
        <v>1014.39004</v>
      </c>
      <c r="D371" s="268">
        <f t="shared" si="76"/>
        <v>0</v>
      </c>
      <c r="E371" s="269">
        <f t="shared" si="77"/>
        <v>0</v>
      </c>
      <c r="F371" s="270">
        <f t="shared" si="78"/>
        <v>89.623190000000022</v>
      </c>
      <c r="G371" s="271">
        <f t="shared" si="79"/>
        <v>1700</v>
      </c>
      <c r="H371" s="268">
        <f t="shared" si="80"/>
        <v>1789.62319</v>
      </c>
      <c r="I371" s="272">
        <f t="shared" si="81"/>
        <v>0</v>
      </c>
      <c r="J371" s="273">
        <f t="shared" si="82"/>
        <v>0</v>
      </c>
      <c r="K371" s="274">
        <f t="shared" si="83"/>
        <v>0</v>
      </c>
      <c r="L371" s="267">
        <f>'data''12'!C367</f>
        <v>1789.62319</v>
      </c>
      <c r="M371" s="275">
        <f t="shared" si="84"/>
        <v>2202</v>
      </c>
      <c r="N371" s="276">
        <f>+'data''12'!D367</f>
        <v>1700</v>
      </c>
      <c r="O371" s="277">
        <f>+'data''12'!E367</f>
        <v>50</v>
      </c>
      <c r="P371" s="278">
        <f t="shared" si="85"/>
        <v>1750</v>
      </c>
      <c r="Q371" s="267">
        <f>IF('data''12'!G367&lt;Z371, 'data''12'!G367, 'data''12'!G367-Z371)</f>
        <v>2202</v>
      </c>
      <c r="R371" s="279"/>
      <c r="S371" s="279"/>
      <c r="T371" s="77" t="str">
        <f>+'data''12'!H367</f>
        <v>Y</v>
      </c>
      <c r="U371" s="187" t="str">
        <f>+'data''12'!I367</f>
        <v>N</v>
      </c>
      <c r="V371" s="77"/>
      <c r="W371" s="78" t="str">
        <f t="shared" si="86"/>
        <v/>
      </c>
      <c r="X371" s="79" t="str">
        <f t="shared" si="87"/>
        <v/>
      </c>
      <c r="Y371" s="77">
        <f t="shared" si="88"/>
        <v>2202</v>
      </c>
      <c r="Z371" s="5">
        <v>0</v>
      </c>
      <c r="AA371" s="5">
        <v>0</v>
      </c>
      <c r="AC371" s="35" t="str">
        <f t="shared" si="89"/>
        <v/>
      </c>
      <c r="AD371" s="279">
        <f t="shared" si="90"/>
        <v>0</v>
      </c>
    </row>
    <row r="372" spans="2:30">
      <c r="B372" s="266">
        <v>41273</v>
      </c>
      <c r="C372" s="267">
        <f>'data''12'!B368</f>
        <v>1032.0359900000001</v>
      </c>
      <c r="D372" s="268">
        <f t="shared" si="76"/>
        <v>0</v>
      </c>
      <c r="E372" s="269">
        <f t="shared" si="77"/>
        <v>0</v>
      </c>
      <c r="F372" s="270">
        <f t="shared" si="78"/>
        <v>90.090168999999833</v>
      </c>
      <c r="G372" s="271">
        <f t="shared" si="79"/>
        <v>1700</v>
      </c>
      <c r="H372" s="268">
        <f t="shared" si="80"/>
        <v>1790.0901689999998</v>
      </c>
      <c r="I372" s="272">
        <f t="shared" si="81"/>
        <v>0</v>
      </c>
      <c r="J372" s="273">
        <f t="shared" si="82"/>
        <v>0</v>
      </c>
      <c r="K372" s="274">
        <f t="shared" si="83"/>
        <v>0</v>
      </c>
      <c r="L372" s="267">
        <f>'data''12'!C368</f>
        <v>1790.0901689999998</v>
      </c>
      <c r="M372" s="275">
        <f t="shared" si="84"/>
        <v>2202</v>
      </c>
      <c r="N372" s="276">
        <f>+'data''12'!D368</f>
        <v>1700</v>
      </c>
      <c r="O372" s="277">
        <f>+'data''12'!E368</f>
        <v>50</v>
      </c>
      <c r="P372" s="278">
        <f t="shared" si="85"/>
        <v>1750</v>
      </c>
      <c r="Q372" s="267">
        <f>IF('data''12'!G368&lt;Z372, 'data''12'!G368, 'data''12'!G368-Z372)</f>
        <v>2202</v>
      </c>
      <c r="R372" s="279"/>
      <c r="S372" s="279"/>
      <c r="T372" s="77" t="str">
        <f>+'data''12'!H368</f>
        <v>Y</v>
      </c>
      <c r="U372" s="187" t="str">
        <f>+'data''12'!I368</f>
        <v>N</v>
      </c>
      <c r="V372" s="77"/>
      <c r="W372" s="78" t="str">
        <f t="shared" si="86"/>
        <v/>
      </c>
      <c r="X372" s="79" t="str">
        <f t="shared" si="87"/>
        <v/>
      </c>
      <c r="Y372" s="77">
        <f t="shared" si="88"/>
        <v>2202</v>
      </c>
      <c r="Z372" s="5">
        <v>0</v>
      </c>
      <c r="AA372" s="5">
        <v>0</v>
      </c>
      <c r="AC372" s="35" t="str">
        <f t="shared" si="89"/>
        <v/>
      </c>
      <c r="AD372" s="279">
        <f t="shared" si="90"/>
        <v>0</v>
      </c>
    </row>
    <row r="373" spans="2:30" s="87" customFormat="1" ht="13.5" thickBot="1">
      <c r="B373" s="282">
        <v>41274</v>
      </c>
      <c r="C373" s="283">
        <f>'data''12'!B369</f>
        <v>1036.5735199999999</v>
      </c>
      <c r="D373" s="284">
        <f t="shared" si="76"/>
        <v>0</v>
      </c>
      <c r="E373" s="285">
        <f t="shared" si="77"/>
        <v>0</v>
      </c>
      <c r="F373" s="286">
        <f t="shared" si="78"/>
        <v>79.146234999999933</v>
      </c>
      <c r="G373" s="287">
        <f t="shared" si="79"/>
        <v>1700</v>
      </c>
      <c r="H373" s="284">
        <f t="shared" si="80"/>
        <v>1779.1462349999999</v>
      </c>
      <c r="I373" s="288">
        <f t="shared" si="81"/>
        <v>0</v>
      </c>
      <c r="J373" s="289">
        <f t="shared" si="82"/>
        <v>0</v>
      </c>
      <c r="K373" s="290">
        <f t="shared" si="83"/>
        <v>0</v>
      </c>
      <c r="L373" s="283">
        <f>'data''12'!C369</f>
        <v>1779.1462349999999</v>
      </c>
      <c r="M373" s="291">
        <f t="shared" si="84"/>
        <v>1646</v>
      </c>
      <c r="N373" s="276">
        <f>+'data''12'!D369</f>
        <v>1700</v>
      </c>
      <c r="O373" s="277">
        <f>+'data''12'!E369</f>
        <v>50</v>
      </c>
      <c r="P373" s="292">
        <f t="shared" si="85"/>
        <v>1750</v>
      </c>
      <c r="Q373" s="267">
        <f>IF('data''12'!G369&lt;Z373, 'data''12'!G369, 'data''12'!G369-Z373)</f>
        <v>1646</v>
      </c>
      <c r="R373" s="293"/>
      <c r="S373" s="293"/>
      <c r="T373" s="103" t="str">
        <f>+'data''12'!H369</f>
        <v>Y</v>
      </c>
      <c r="U373" s="294" t="str">
        <f>+'data''12'!I369</f>
        <v>N</v>
      </c>
      <c r="V373" s="103"/>
      <c r="W373" s="104" t="str">
        <f t="shared" si="86"/>
        <v/>
      </c>
      <c r="X373" s="105" t="str">
        <f t="shared" si="87"/>
        <v/>
      </c>
      <c r="Y373" s="103">
        <f t="shared" si="88"/>
        <v>1646</v>
      </c>
      <c r="Z373" s="87">
        <v>0</v>
      </c>
      <c r="AA373" s="87">
        <v>0</v>
      </c>
      <c r="AC373" s="35" t="str">
        <f t="shared" si="89"/>
        <v/>
      </c>
      <c r="AD373" s="279">
        <f t="shared" si="90"/>
        <v>0</v>
      </c>
    </row>
    <row r="374" spans="2:30">
      <c r="B374" s="35" t="s">
        <v>7</v>
      </c>
      <c r="C374" s="295">
        <f>SUM(C8:C373)</f>
        <v>501031.03758000018</v>
      </c>
      <c r="D374" s="295">
        <f t="shared" ref="D374:K374" si="91">SUM(D8:D373)</f>
        <v>301400</v>
      </c>
      <c r="E374" s="295">
        <f t="shared" si="91"/>
        <v>15200</v>
      </c>
      <c r="F374" s="295">
        <f t="shared" si="91"/>
        <v>31458.100628210916</v>
      </c>
      <c r="G374" s="295">
        <f t="shared" si="91"/>
        <v>177500</v>
      </c>
      <c r="H374" s="295"/>
      <c r="I374" s="295">
        <f t="shared" si="91"/>
        <v>41623.160776386459</v>
      </c>
      <c r="J374" s="295">
        <f t="shared" si="91"/>
        <v>431558.58521315712</v>
      </c>
      <c r="K374" s="295">
        <f t="shared" si="91"/>
        <v>247491.39093444878</v>
      </c>
      <c r="L374" s="295">
        <f t="shared" ref="L374" si="92">SUM(L8:L373)</f>
        <v>1246231.2375522035</v>
      </c>
      <c r="M374" s="109">
        <f>SUM(M8:M373)</f>
        <v>1138785</v>
      </c>
      <c r="N374" s="109"/>
      <c r="O374" s="109"/>
      <c r="P374" s="109"/>
      <c r="Q374" s="467">
        <v>431558.58521315712</v>
      </c>
      <c r="R374" s="109">
        <f>SUM(R8:R373)</f>
        <v>0</v>
      </c>
      <c r="S374" s="109">
        <f>SUM(S8:S373)</f>
        <v>0</v>
      </c>
      <c r="T374" s="109"/>
      <c r="U374" s="109"/>
      <c r="V374" s="109"/>
      <c r="W374" s="5"/>
      <c r="X374" s="5"/>
      <c r="Y374" s="295">
        <f t="shared" ref="Y374:AA374" si="93">SUM(Y8:Y373)</f>
        <v>405826.41478684283</v>
      </c>
      <c r="Z374" s="295">
        <f t="shared" si="93"/>
        <v>25662</v>
      </c>
      <c r="AA374" s="295">
        <f t="shared" si="93"/>
        <v>10244</v>
      </c>
    </row>
    <row r="375" spans="2:30">
      <c r="B375" s="35" t="s">
        <v>39</v>
      </c>
      <c r="C375" s="296">
        <f>+C374*1.9835/1000</f>
        <v>993.79506303993037</v>
      </c>
      <c r="D375" s="110">
        <f>+D374*1.9835/1000</f>
        <v>597.82690000000002</v>
      </c>
      <c r="E375" s="110">
        <f>+E374*1.9835/1000</f>
        <v>30.1492</v>
      </c>
      <c r="F375" s="110">
        <f>+F374*1.9835/1000</f>
        <v>62.397142596056348</v>
      </c>
      <c r="G375" s="110">
        <f>+G374*1.9835/1000</f>
        <v>352.07125000000002</v>
      </c>
      <c r="H375" s="110"/>
      <c r="I375" s="110">
        <f>+I374*1.9835/1000</f>
        <v>82.559539399962532</v>
      </c>
      <c r="J375" s="110">
        <f>+J374*1.9835/1000</f>
        <v>855.99645377029708</v>
      </c>
      <c r="K375" s="110">
        <f>+K374*1.9835/1000</f>
        <v>490.89917391847916</v>
      </c>
      <c r="L375" s="110">
        <f>+L374*1.9835/1000</f>
        <v>2471.8996596847956</v>
      </c>
      <c r="M375" s="110">
        <f>+M374*1.9835/1000</f>
        <v>2258.7800474999999</v>
      </c>
      <c r="N375" s="109"/>
      <c r="O375" s="109"/>
      <c r="P375" s="109"/>
      <c r="Q375" s="467">
        <v>855.99645377029708</v>
      </c>
      <c r="R375" s="109">
        <f>+R374*1.9835/1000</f>
        <v>0</v>
      </c>
      <c r="S375" s="109">
        <f>+S374*1.9835/1000</f>
        <v>0</v>
      </c>
      <c r="T375" s="109"/>
      <c r="U375" s="109"/>
      <c r="V375" s="109"/>
      <c r="Y375" s="110">
        <f>+Y374*1.9835/1000</f>
        <v>804.95669372970269</v>
      </c>
      <c r="Z375" s="110">
        <f t="shared" ref="Z375:AA375" si="94">+Z374*1.9835/1000</f>
        <v>50.900576999999998</v>
      </c>
      <c r="AA375" s="110">
        <f t="shared" si="94"/>
        <v>20.318974000000001</v>
      </c>
    </row>
    <row r="376" spans="2:30">
      <c r="C376" s="111"/>
      <c r="D376" s="112"/>
      <c r="E376" s="112"/>
      <c r="F376" s="112"/>
      <c r="G376" s="112"/>
      <c r="H376" s="112"/>
      <c r="I376" s="112"/>
      <c r="J376" s="112"/>
      <c r="K376" s="113"/>
    </row>
    <row r="378" spans="2:30" ht="13.5" thickBot="1"/>
    <row r="379" spans="2:30">
      <c r="D379" s="115"/>
      <c r="E379" s="298" t="s">
        <v>40</v>
      </c>
      <c r="F379" s="298"/>
      <c r="G379" s="298"/>
      <c r="H379" s="299">
        <f t="shared" ref="H379:H386" si="95">+I379/$I$387</f>
        <v>0.24699130253957094</v>
      </c>
      <c r="I379" s="300">
        <f>+J375</f>
        <v>855.99645377029708</v>
      </c>
      <c r="J379" s="1">
        <v>8</v>
      </c>
    </row>
    <row r="380" spans="2:30">
      <c r="D380" s="119"/>
      <c r="E380" s="301" t="s">
        <v>41</v>
      </c>
      <c r="F380" s="301"/>
      <c r="G380" s="301"/>
      <c r="H380" s="302">
        <f t="shared" si="95"/>
        <v>0.17249843042435922</v>
      </c>
      <c r="I380" s="303">
        <f>+D375</f>
        <v>597.82690000000002</v>
      </c>
      <c r="J380" s="1">
        <v>2</v>
      </c>
    </row>
    <row r="381" spans="2:30">
      <c r="D381" s="119"/>
      <c r="E381" s="301" t="s">
        <v>42</v>
      </c>
      <c r="F381" s="301"/>
      <c r="G381" s="301"/>
      <c r="H381" s="302">
        <f t="shared" si="95"/>
        <v>1.8004223565022997E-2</v>
      </c>
      <c r="I381" s="303">
        <f>+F375</f>
        <v>62.397142596056348</v>
      </c>
      <c r="J381" s="1">
        <v>4</v>
      </c>
    </row>
    <row r="382" spans="2:30">
      <c r="D382" s="119"/>
      <c r="E382" s="301" t="s">
        <v>43</v>
      </c>
      <c r="F382" s="301"/>
      <c r="G382" s="301"/>
      <c r="H382" s="302">
        <f t="shared" si="95"/>
        <v>8.6993236312218319E-3</v>
      </c>
      <c r="I382" s="303">
        <f>+E375</f>
        <v>30.1492</v>
      </c>
      <c r="J382" s="1">
        <v>3</v>
      </c>
    </row>
    <row r="383" spans="2:30">
      <c r="D383" s="119"/>
      <c r="E383" s="301" t="s">
        <v>44</v>
      </c>
      <c r="F383" s="301"/>
      <c r="G383" s="301"/>
      <c r="H383" s="302">
        <f t="shared" si="95"/>
        <v>0.10158749635143917</v>
      </c>
      <c r="I383" s="303">
        <f>+G375</f>
        <v>352.07125000000002</v>
      </c>
      <c r="J383" s="1">
        <v>5</v>
      </c>
      <c r="K383" s="5"/>
    </row>
    <row r="384" spans="2:30">
      <c r="D384" s="119"/>
      <c r="E384" s="85" t="s">
        <v>45</v>
      </c>
      <c r="F384" s="85"/>
      <c r="G384" s="85"/>
      <c r="H384" s="304">
        <f t="shared" si="95"/>
        <v>0.14164524379473756</v>
      </c>
      <c r="I384" s="305">
        <f>+K375</f>
        <v>490.89917391847916</v>
      </c>
      <c r="J384" s="1">
        <v>9</v>
      </c>
      <c r="K384" s="5"/>
    </row>
    <row r="385" spans="2:33">
      <c r="D385" s="119"/>
      <c r="E385" s="85" t="s">
        <v>46</v>
      </c>
      <c r="F385" s="85"/>
      <c r="G385" s="85"/>
      <c r="H385" s="304">
        <f t="shared" si="95"/>
        <v>2.3821930667642391E-2</v>
      </c>
      <c r="I385" s="305">
        <f>+I375</f>
        <v>82.559539399962532</v>
      </c>
      <c r="J385" s="1">
        <v>7</v>
      </c>
    </row>
    <row r="386" spans="2:33" s="1" customFormat="1">
      <c r="B386" s="5"/>
      <c r="C386" s="297"/>
      <c r="D386" s="128"/>
      <c r="E386" s="306" t="s">
        <v>47</v>
      </c>
      <c r="F386" s="306"/>
      <c r="G386" s="306"/>
      <c r="H386" s="307">
        <f t="shared" si="95"/>
        <v>0.28675204902600587</v>
      </c>
      <c r="I386" s="308">
        <f>+C375</f>
        <v>993.79506303993037</v>
      </c>
      <c r="J386" s="1">
        <v>1</v>
      </c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s="1" customFormat="1" ht="13.5" thickBot="1">
      <c r="B387" s="5"/>
      <c r="C387" s="297"/>
      <c r="D387" s="309"/>
      <c r="E387" s="87"/>
      <c r="F387" s="87"/>
      <c r="G387" s="134" t="s">
        <v>7</v>
      </c>
      <c r="H387" s="135">
        <f>SUM(H379:H386)</f>
        <v>1</v>
      </c>
      <c r="I387" s="136">
        <f>SUM(I379:I386)</f>
        <v>3465.6947227247256</v>
      </c>
      <c r="Y387" s="5"/>
      <c r="Z387" s="5"/>
      <c r="AA387" s="5"/>
      <c r="AB387" s="5"/>
      <c r="AC387" s="5"/>
      <c r="AD387" s="5"/>
      <c r="AE387" s="5"/>
      <c r="AF387" s="5"/>
      <c r="AG387" s="5"/>
    </row>
    <row r="389" spans="2:33" s="1" customFormat="1">
      <c r="B389" s="5"/>
      <c r="C389" s="111"/>
      <c r="D389" s="5"/>
      <c r="E389" s="85" t="s">
        <v>44</v>
      </c>
      <c r="F389" s="5"/>
      <c r="G389" s="5"/>
      <c r="H389" s="310">
        <f>SUM(H380:H383)</f>
        <v>0.3007894739720432</v>
      </c>
      <c r="I389" s="279">
        <f>SUM(I380:I383)</f>
        <v>1042.4444925960563</v>
      </c>
      <c r="J389" s="311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s="1" customFormat="1">
      <c r="B390" s="5"/>
      <c r="C390" s="111"/>
      <c r="D390" s="5"/>
      <c r="E390" s="5"/>
      <c r="F390" s="5"/>
      <c r="G390" s="5"/>
      <c r="H390" s="5"/>
      <c r="I390" s="310"/>
      <c r="J390" s="311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s="1" customFormat="1">
      <c r="B391" s="5"/>
      <c r="C391" s="111"/>
      <c r="D391" s="5"/>
      <c r="E391" s="5"/>
      <c r="F391" s="5"/>
      <c r="G391" s="5"/>
      <c r="H391" s="5"/>
      <c r="I391" s="310"/>
      <c r="J391" s="311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s="1" customFormat="1">
      <c r="B392" s="5"/>
      <c r="C392" s="111"/>
      <c r="D392" s="5"/>
      <c r="E392" s="5"/>
      <c r="F392" s="5"/>
      <c r="G392" s="5"/>
      <c r="H392" s="5"/>
      <c r="I392" s="310"/>
      <c r="J392" s="311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s="1" customFormat="1">
      <c r="B393" s="5"/>
      <c r="C393" s="111"/>
      <c r="D393" s="5"/>
      <c r="E393" s="5"/>
      <c r="F393" s="5"/>
      <c r="G393" s="5"/>
      <c r="H393" s="5"/>
      <c r="I393" s="310"/>
      <c r="J393" s="311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s="1" customFormat="1">
      <c r="B394" s="5"/>
      <c r="C394" s="111"/>
      <c r="D394" s="5"/>
      <c r="E394" s="5"/>
      <c r="F394" s="5"/>
      <c r="G394" s="5"/>
      <c r="H394" s="5"/>
      <c r="I394" s="310"/>
      <c r="J394" s="311"/>
      <c r="K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s="1" customFormat="1">
      <c r="B395" s="5"/>
      <c r="C395" s="111"/>
      <c r="D395" s="5"/>
      <c r="E395" s="5"/>
      <c r="F395" s="5"/>
      <c r="G395" s="5"/>
      <c r="H395" s="5"/>
      <c r="I395" s="310"/>
      <c r="J395" s="311"/>
      <c r="K395" s="5"/>
      <c r="Y395" s="5"/>
      <c r="Z395" s="5"/>
      <c r="AA395" s="5"/>
      <c r="AB395" s="5"/>
      <c r="AC395" s="5"/>
      <c r="AD395" s="5"/>
      <c r="AE395" s="5"/>
      <c r="AF395" s="5"/>
      <c r="AG395" s="5"/>
    </row>
  </sheetData>
  <mergeCells count="5">
    <mergeCell ref="D2:F2"/>
    <mergeCell ref="D3:E3"/>
    <mergeCell ref="I3:J3"/>
    <mergeCell ref="AA4:AA7"/>
    <mergeCell ref="Z5:Z7"/>
  </mergeCells>
  <pageMargins left="0.75" right="0.75" top="1" bottom="1" header="0.5" footer="0.5"/>
  <pageSetup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X49"/>
  <sheetViews>
    <sheetView showGridLines="0" zoomScaleNormal="100" zoomScaleSheetLayoutView="90" workbookViewId="0">
      <selection activeCell="S3" sqref="S3"/>
    </sheetView>
  </sheetViews>
  <sheetFormatPr defaultRowHeight="12.75"/>
  <cols>
    <col min="1" max="13" width="9.7109375" customWidth="1"/>
    <col min="14" max="14" width="1.85546875" customWidth="1"/>
    <col min="15" max="18" width="9.7109375" customWidth="1"/>
    <col min="19" max="19" width="10.5703125" customWidth="1"/>
    <col min="24" max="24" width="11.42578125" customWidth="1"/>
  </cols>
  <sheetData>
    <row r="1" spans="1:24" ht="27.95" customHeight="1" thickBo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03"/>
      <c r="P1" s="203"/>
      <c r="Q1" s="203"/>
      <c r="R1" s="203"/>
    </row>
    <row r="2" spans="1:24" s="317" customFormat="1" ht="24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 t="s">
        <v>61</v>
      </c>
      <c r="P2" s="314"/>
      <c r="Q2" s="314"/>
      <c r="R2" s="315">
        <f>+data2012!H389</f>
        <v>0.3007894739720432</v>
      </c>
      <c r="S2" s="316">
        <f>+data2012!I389</f>
        <v>1042.4444925960563</v>
      </c>
    </row>
    <row r="3" spans="1:24" s="317" customFormat="1" ht="24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8" t="s">
        <v>40</v>
      </c>
      <c r="P3" s="319"/>
      <c r="Q3" s="319"/>
      <c r="R3" s="320">
        <f>+data2012!H379</f>
        <v>0.24699130253957094</v>
      </c>
      <c r="S3" s="321">
        <f>+data2012!I379</f>
        <v>855.99645377029708</v>
      </c>
    </row>
    <row r="4" spans="1:24" s="317" customFormat="1" ht="24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22" t="s">
        <v>45</v>
      </c>
      <c r="P4" s="85"/>
      <c r="Q4" s="85"/>
      <c r="R4" s="304">
        <f>+data2012!H384</f>
        <v>0.14164524379473756</v>
      </c>
      <c r="S4" s="305">
        <f>+data2012!I384</f>
        <v>490.89917391847916</v>
      </c>
    </row>
    <row r="5" spans="1:24" s="317" customFormat="1" ht="24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22" t="s">
        <v>62</v>
      </c>
      <c r="P5" s="85"/>
      <c r="Q5" s="85"/>
      <c r="R5" s="304">
        <f>+data2012!H385</f>
        <v>2.3821930667642391E-2</v>
      </c>
      <c r="S5" s="305">
        <f>+data2012!I385</f>
        <v>82.559539399962532</v>
      </c>
    </row>
    <row r="6" spans="1:24" ht="24" customHeight="1" thickBo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09" t="s">
        <v>47</v>
      </c>
      <c r="P6" s="87"/>
      <c r="Q6" s="87"/>
      <c r="R6" s="323">
        <f>+data2012!H386</f>
        <v>0.28675204902600587</v>
      </c>
      <c r="S6" s="324">
        <f>+data2012!I386</f>
        <v>993.79506303993037</v>
      </c>
    </row>
    <row r="7" spans="1:24" ht="24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85"/>
      <c r="P7" s="85"/>
      <c r="Q7" s="325" t="s">
        <v>7</v>
      </c>
      <c r="R7" s="326">
        <f>SUM(R2:R6)</f>
        <v>1</v>
      </c>
      <c r="S7" s="327">
        <f>SUM(S2:S6)</f>
        <v>3465.6947227247256</v>
      </c>
    </row>
    <row r="8" spans="1:24" ht="24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203"/>
      <c r="P8" s="203"/>
      <c r="Q8" s="203"/>
      <c r="R8" s="203"/>
    </row>
    <row r="9" spans="1:24" ht="24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203"/>
      <c r="P9" s="203"/>
      <c r="Q9" s="203"/>
      <c r="R9" s="203"/>
    </row>
    <row r="10" spans="1:24" ht="24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203"/>
      <c r="P10" s="203"/>
      <c r="Q10" s="203"/>
      <c r="R10" s="203"/>
    </row>
    <row r="11" spans="1:24" ht="24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203"/>
      <c r="P11" s="203"/>
      <c r="Q11" s="203"/>
      <c r="R11" s="203"/>
    </row>
    <row r="12" spans="1:24" ht="24" customHeight="1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203"/>
      <c r="P12" s="203"/>
      <c r="Q12" s="203"/>
      <c r="R12" s="203"/>
    </row>
    <row r="13" spans="1:24" ht="24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203"/>
      <c r="P13" s="203"/>
      <c r="Q13" s="203"/>
      <c r="R13" s="203"/>
    </row>
    <row r="14" spans="1:24" ht="24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203"/>
      <c r="P14" s="203"/>
      <c r="Q14" s="203"/>
      <c r="R14" s="203"/>
    </row>
    <row r="15" spans="1:24" ht="24" customHeight="1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203"/>
      <c r="P15" s="203"/>
      <c r="Q15" s="203"/>
      <c r="R15" s="203"/>
      <c r="S15" s="328"/>
      <c r="T15" s="85"/>
      <c r="U15" s="85"/>
      <c r="V15" s="85"/>
      <c r="W15" s="304"/>
      <c r="X15" s="329"/>
    </row>
    <row r="16" spans="1:24" ht="24" customHeight="1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203"/>
      <c r="P16" s="203"/>
      <c r="Q16" s="203"/>
      <c r="R16" s="203"/>
      <c r="S16" s="328"/>
      <c r="T16" s="85"/>
      <c r="U16" s="85"/>
      <c r="V16" s="85"/>
      <c r="W16" s="304"/>
      <c r="X16" s="329"/>
    </row>
    <row r="17" spans="1:24" ht="24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203"/>
      <c r="P17" s="203"/>
      <c r="Q17" s="203"/>
      <c r="R17" s="203"/>
      <c r="S17" s="328"/>
      <c r="T17" s="85"/>
      <c r="U17" s="85"/>
      <c r="V17" s="85"/>
      <c r="W17" s="304"/>
      <c r="X17" s="329"/>
    </row>
    <row r="18" spans="1:24" ht="24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203"/>
      <c r="P18" s="203"/>
      <c r="Q18" s="203"/>
      <c r="R18" s="203"/>
      <c r="S18" s="328"/>
    </row>
    <row r="19" spans="1:24" ht="24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203"/>
      <c r="P19" s="203"/>
      <c r="Q19" s="203"/>
      <c r="R19" s="203"/>
      <c r="S19" s="328"/>
    </row>
    <row r="20" spans="1:24" ht="24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203"/>
      <c r="P20" s="203"/>
      <c r="Q20" s="203"/>
      <c r="R20" s="203"/>
      <c r="S20" s="328"/>
    </row>
    <row r="21" spans="1:24" ht="24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203"/>
      <c r="P21" s="203"/>
      <c r="Q21" s="203"/>
      <c r="R21" s="203"/>
      <c r="S21" s="328"/>
    </row>
    <row r="22" spans="1:24" ht="24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328"/>
    </row>
    <row r="23" spans="1:24" ht="24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85"/>
    </row>
    <row r="24" spans="1:24" ht="24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</row>
    <row r="25" spans="1:24" ht="24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</row>
    <row r="26" spans="1:24" ht="24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2"/>
      <c r="L26" s="202"/>
      <c r="M26" s="202"/>
      <c r="N26" s="202"/>
      <c r="O26" s="202"/>
      <c r="P26" s="202"/>
      <c r="Q26" s="202"/>
      <c r="R26" s="203"/>
    </row>
    <row r="27" spans="1:24" ht="24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2"/>
      <c r="L27" s="202"/>
      <c r="M27" s="202"/>
      <c r="N27" s="202"/>
      <c r="O27" s="202"/>
      <c r="P27" s="202"/>
      <c r="Q27" s="202"/>
      <c r="R27" s="203"/>
    </row>
    <row r="28" spans="1:24" ht="24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2"/>
      <c r="L28" s="202"/>
      <c r="M28" s="202"/>
      <c r="N28" s="202"/>
      <c r="O28" s="202"/>
      <c r="P28" s="202"/>
      <c r="Q28" s="202"/>
      <c r="R28" s="203"/>
    </row>
    <row r="29" spans="1:24" ht="24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2"/>
      <c r="L29" s="202"/>
      <c r="M29" s="202"/>
      <c r="N29" s="202"/>
      <c r="O29" s="202"/>
      <c r="P29" s="202"/>
      <c r="Q29" s="202"/>
      <c r="R29" s="203"/>
    </row>
    <row r="30" spans="1:24" ht="24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2"/>
      <c r="L30" s="202"/>
      <c r="M30" s="202"/>
      <c r="N30" s="202"/>
      <c r="O30" s="202"/>
      <c r="P30" s="202"/>
      <c r="Q30" s="202"/>
      <c r="R30" s="203"/>
    </row>
    <row r="31" spans="1:24" ht="24" customHeight="1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330"/>
      <c r="L31" s="330"/>
      <c r="M31" s="330"/>
      <c r="N31" s="202"/>
      <c r="O31" s="202"/>
      <c r="P31" s="202"/>
      <c r="Q31" s="202"/>
      <c r="R31" s="203"/>
    </row>
    <row r="32" spans="1:24" ht="24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330"/>
      <c r="L32" s="330"/>
      <c r="M32" s="197"/>
      <c r="N32" s="202"/>
      <c r="O32" s="202"/>
      <c r="P32" s="202"/>
      <c r="Q32" s="202"/>
      <c r="R32" s="203"/>
    </row>
    <row r="33" spans="1:18" ht="24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330"/>
      <c r="L33" s="330"/>
      <c r="M33" s="197"/>
      <c r="N33" s="202"/>
      <c r="O33" s="202"/>
      <c r="P33" s="202"/>
      <c r="Q33" s="202"/>
      <c r="R33" s="203"/>
    </row>
    <row r="34" spans="1:18" ht="24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330"/>
      <c r="L34" s="330"/>
      <c r="M34" s="197"/>
      <c r="N34" s="202"/>
      <c r="O34" s="202"/>
      <c r="P34" s="202"/>
      <c r="Q34" s="202"/>
      <c r="R34" s="203"/>
    </row>
    <row r="35" spans="1:18" ht="24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330"/>
      <c r="L35" s="330"/>
      <c r="M35" s="197"/>
      <c r="N35" s="202"/>
      <c r="O35" s="202"/>
      <c r="P35" s="202"/>
      <c r="Q35" s="202"/>
      <c r="R35" s="203"/>
    </row>
    <row r="36" spans="1:18" ht="24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2"/>
      <c r="L36" s="202"/>
      <c r="M36" s="202"/>
      <c r="N36" s="202"/>
      <c r="O36" s="202"/>
      <c r="P36" s="202"/>
      <c r="Q36" s="202"/>
      <c r="R36" s="203"/>
    </row>
    <row r="37" spans="1:18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2"/>
      <c r="L37" s="202"/>
      <c r="M37" s="202"/>
      <c r="N37" s="202"/>
      <c r="O37" s="202"/>
      <c r="P37" s="202"/>
      <c r="Q37" s="202"/>
      <c r="R37" s="203"/>
    </row>
    <row r="38" spans="1:18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2"/>
      <c r="L38" s="202"/>
      <c r="M38" s="202"/>
      <c r="N38" s="202"/>
      <c r="O38" s="202"/>
      <c r="P38" s="202"/>
      <c r="Q38" s="202"/>
      <c r="R38" s="203"/>
    </row>
    <row r="39" spans="1:18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2"/>
      <c r="L39" s="202"/>
      <c r="M39" s="202"/>
      <c r="N39" s="202"/>
      <c r="O39" s="202"/>
      <c r="P39" s="202"/>
      <c r="Q39" s="202"/>
      <c r="R39" s="203"/>
    </row>
    <row r="40" spans="1:18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2"/>
      <c r="L40" s="202"/>
      <c r="M40" s="202"/>
      <c r="N40" s="202"/>
      <c r="O40" s="202"/>
      <c r="P40" s="202"/>
      <c r="Q40" s="202"/>
      <c r="R40" s="203"/>
    </row>
    <row r="41" spans="1:18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Q41" s="203"/>
      <c r="R41" s="203"/>
    </row>
    <row r="42" spans="1:18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Q42" s="203"/>
      <c r="R42" s="203"/>
    </row>
    <row r="43" spans="1:18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Q43" s="203"/>
      <c r="R43" s="203"/>
    </row>
    <row r="44" spans="1:18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Q44" s="203"/>
      <c r="R44" s="203"/>
    </row>
    <row r="45" spans="1:18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</row>
    <row r="46" spans="1:18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9" spans="16:16">
      <c r="P49" s="173"/>
    </row>
  </sheetData>
  <pageMargins left="0.25" right="0.25" top="0.75" bottom="0.75" header="0.3" footer="0.3"/>
  <pageSetup scale="73" orientation="landscape" r:id="rId1"/>
  <headerFooter alignWithMargins="0">
    <oddFooter>&amp;LDWR;OCO;&amp;F;ltran&amp;CSubject to Revision&amp;R&amp;D;&amp;T</oddFooter>
  </headerFooter>
  <rowBreaks count="1" manualBreakCount="1">
    <brk id="1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12"/>
  </sheetPr>
  <dimension ref="A1:P390"/>
  <sheetViews>
    <sheetView showGridLines="0" zoomScaleNormal="100" workbookViewId="0">
      <pane xSplit="1" ySplit="3" topLeftCell="B4" activePane="bottomRight" state="frozenSplit"/>
      <selection activeCell="F4" sqref="F4"/>
      <selection pane="topRight" activeCell="F4" sqref="F4"/>
      <selection pane="bottomLeft" activeCell="F4" sqref="F4"/>
      <selection pane="bottomRight" activeCell="G300" sqref="G300"/>
    </sheetView>
  </sheetViews>
  <sheetFormatPr defaultRowHeight="5.65" customHeight="1"/>
  <cols>
    <col min="1" max="1" width="11.42578125" style="208" bestFit="1" customWidth="1"/>
    <col min="2" max="2" width="12.85546875" style="437" customWidth="1"/>
    <col min="3" max="3" width="12.85546875" style="209" customWidth="1"/>
    <col min="4" max="4" width="12.85546875" style="437" customWidth="1"/>
    <col min="5" max="9" width="12.85546875" style="209" customWidth="1"/>
  </cols>
  <sheetData>
    <row r="1" spans="1:16" s="173" customFormat="1" ht="12.75">
      <c r="A1" s="169"/>
      <c r="B1" s="170"/>
      <c r="C1" s="171"/>
      <c r="D1" s="172">
        <v>2015</v>
      </c>
      <c r="E1" s="171"/>
      <c r="F1" s="171"/>
      <c r="G1" s="171" t="s">
        <v>74</v>
      </c>
      <c r="I1" s="174"/>
    </row>
    <row r="2" spans="1:16" s="173" customFormat="1" ht="12.75">
      <c r="A2" s="169" t="s">
        <v>51</v>
      </c>
      <c r="B2" s="170" t="s">
        <v>16</v>
      </c>
      <c r="C2" s="171" t="s">
        <v>7</v>
      </c>
      <c r="D2" s="471" t="s">
        <v>1</v>
      </c>
      <c r="E2" s="471"/>
      <c r="F2" s="175"/>
      <c r="G2" s="171" t="s">
        <v>76</v>
      </c>
      <c r="H2" s="176" t="s">
        <v>3</v>
      </c>
      <c r="I2" s="174" t="s">
        <v>4</v>
      </c>
    </row>
    <row r="3" spans="1:16" s="182" customFormat="1" ht="13.5" thickBot="1">
      <c r="A3" s="177"/>
      <c r="B3" s="430" t="s">
        <v>59</v>
      </c>
      <c r="C3" s="179" t="s">
        <v>25</v>
      </c>
      <c r="D3" s="180" t="s">
        <v>20</v>
      </c>
      <c r="E3" s="179" t="s">
        <v>19</v>
      </c>
      <c r="F3" s="179" t="s">
        <v>19</v>
      </c>
      <c r="G3" s="179" t="s">
        <v>75</v>
      </c>
      <c r="H3" s="179" t="s">
        <v>52</v>
      </c>
      <c r="I3" s="181" t="s">
        <v>53</v>
      </c>
      <c r="J3" s="182">
        <v>215</v>
      </c>
    </row>
    <row r="4" spans="1:16" ht="12.75">
      <c r="A4" s="183">
        <v>42005</v>
      </c>
      <c r="B4" s="168">
        <f>'[1]FRSA-2001-2016'!S7</f>
        <v>0</v>
      </c>
      <c r="C4" s="168">
        <f>[2]dailyop!V225</f>
        <v>949.06974774452533</v>
      </c>
      <c r="D4" s="431">
        <v>900</v>
      </c>
      <c r="E4" s="185">
        <v>50</v>
      </c>
      <c r="F4" s="168">
        <f t="shared" ref="F4:F67" si="0">IF(D4+E4&gt;C4,C4-D4,E4)</f>
        <v>49.06974774452533</v>
      </c>
      <c r="G4" s="168">
        <v>2801</v>
      </c>
      <c r="H4" s="186" t="s">
        <v>50</v>
      </c>
      <c r="I4" s="187" t="s">
        <v>49</v>
      </c>
      <c r="J4" s="188" t="str">
        <f t="shared" ref="J4:J67" si="1">IF(E4+G4&gt;D4,"adjust","ok")</f>
        <v>adjust</v>
      </c>
    </row>
    <row r="5" spans="1:16" ht="12.75">
      <c r="A5" s="183">
        <v>42006</v>
      </c>
      <c r="B5" s="168">
        <f>'[1]FRSA-2001-2016'!S8</f>
        <v>0</v>
      </c>
      <c r="C5" s="189">
        <f>[2]dailyop!V226</f>
        <v>949.26437877874082</v>
      </c>
      <c r="D5" s="431">
        <v>900</v>
      </c>
      <c r="E5" s="185">
        <v>50</v>
      </c>
      <c r="F5" s="168">
        <f t="shared" si="0"/>
        <v>49.26437877874082</v>
      </c>
      <c r="G5" s="168">
        <v>3179</v>
      </c>
      <c r="H5" s="186" t="s">
        <v>50</v>
      </c>
      <c r="I5" s="187" t="s">
        <v>49</v>
      </c>
      <c r="J5" s="188" t="str">
        <f t="shared" si="1"/>
        <v>adjust</v>
      </c>
    </row>
    <row r="6" spans="1:16" ht="12.75">
      <c r="A6" s="183">
        <v>42007</v>
      </c>
      <c r="B6" s="168">
        <f>'[1]FRSA-2001-2016'!S9</f>
        <v>0</v>
      </c>
      <c r="C6" s="189">
        <f>[2]dailyop!V227</f>
        <v>946.68990616477276</v>
      </c>
      <c r="D6" s="431">
        <v>900</v>
      </c>
      <c r="E6" s="185">
        <v>50</v>
      </c>
      <c r="F6" s="168">
        <f t="shared" si="0"/>
        <v>46.689906164772765</v>
      </c>
      <c r="G6" s="168">
        <v>2904</v>
      </c>
      <c r="H6" s="186" t="s">
        <v>50</v>
      </c>
      <c r="I6" s="187" t="s">
        <v>49</v>
      </c>
      <c r="J6" s="188" t="str">
        <f t="shared" si="1"/>
        <v>adjust</v>
      </c>
    </row>
    <row r="7" spans="1:16" ht="12.75">
      <c r="A7" s="183">
        <v>42008</v>
      </c>
      <c r="B7" s="168">
        <f>'[1]FRSA-2001-2016'!S10</f>
        <v>0</v>
      </c>
      <c r="C7" s="189">
        <f>[2]dailyop!V228</f>
        <v>950.19436362309375</v>
      </c>
      <c r="D7" s="431">
        <v>900</v>
      </c>
      <c r="E7" s="185">
        <v>50</v>
      </c>
      <c r="F7" s="168">
        <f t="shared" si="0"/>
        <v>50</v>
      </c>
      <c r="G7" s="168">
        <v>3360</v>
      </c>
      <c r="H7" s="186" t="s">
        <v>50</v>
      </c>
      <c r="I7" s="187" t="s">
        <v>49</v>
      </c>
      <c r="J7" s="188" t="str">
        <f t="shared" si="1"/>
        <v>adjust</v>
      </c>
      <c r="M7" s="203"/>
      <c r="N7" s="203"/>
      <c r="O7" s="203"/>
      <c r="P7" s="203"/>
    </row>
    <row r="8" spans="1:16" ht="12.75">
      <c r="A8" s="183">
        <v>42009</v>
      </c>
      <c r="B8" s="168">
        <f>'[1]FRSA-2001-2016'!S11</f>
        <v>0</v>
      </c>
      <c r="C8" s="189">
        <f>[2]dailyop!V229</f>
        <v>951.73834213239945</v>
      </c>
      <c r="D8" s="431">
        <v>900</v>
      </c>
      <c r="E8" s="185">
        <v>50</v>
      </c>
      <c r="F8" s="168">
        <f t="shared" si="0"/>
        <v>50</v>
      </c>
      <c r="G8" s="168">
        <v>2320</v>
      </c>
      <c r="H8" s="186" t="s">
        <v>50</v>
      </c>
      <c r="I8" s="187" t="s">
        <v>49</v>
      </c>
      <c r="J8" s="188" t="str">
        <f t="shared" si="1"/>
        <v>adjust</v>
      </c>
      <c r="M8" s="203"/>
      <c r="N8" s="203"/>
      <c r="O8" s="203"/>
      <c r="P8" s="203"/>
    </row>
    <row r="9" spans="1:16" ht="12.75">
      <c r="A9" s="183">
        <v>42010</v>
      </c>
      <c r="B9" s="168">
        <f>'[1]FRSA-2001-2016'!S12</f>
        <v>0</v>
      </c>
      <c r="C9" s="189">
        <f>[2]dailyop!V230</f>
        <v>958.26655600000004</v>
      </c>
      <c r="D9" s="431">
        <v>900</v>
      </c>
      <c r="E9" s="185">
        <v>50</v>
      </c>
      <c r="F9" s="168">
        <f t="shared" si="0"/>
        <v>50</v>
      </c>
      <c r="G9" s="168">
        <v>3335</v>
      </c>
      <c r="H9" s="186" t="s">
        <v>50</v>
      </c>
      <c r="I9" s="187" t="s">
        <v>49</v>
      </c>
      <c r="J9" s="188" t="str">
        <f t="shared" si="1"/>
        <v>adjust</v>
      </c>
      <c r="M9" s="203"/>
      <c r="N9" s="203"/>
      <c r="O9" s="203"/>
      <c r="P9" s="203"/>
    </row>
    <row r="10" spans="1:16" ht="12.75">
      <c r="A10" s="183">
        <v>42011</v>
      </c>
      <c r="B10" s="168">
        <f>'[1]FRSA-2001-2016'!S13</f>
        <v>0</v>
      </c>
      <c r="C10" s="189">
        <f>[2]dailyop!V231</f>
        <v>962.40524299999993</v>
      </c>
      <c r="D10" s="431">
        <v>900</v>
      </c>
      <c r="E10" s="185">
        <v>50</v>
      </c>
      <c r="F10" s="168">
        <f t="shared" si="0"/>
        <v>50</v>
      </c>
      <c r="G10" s="168">
        <v>4039</v>
      </c>
      <c r="H10" s="186" t="s">
        <v>50</v>
      </c>
      <c r="I10" s="187" t="s">
        <v>49</v>
      </c>
      <c r="J10" s="188" t="str">
        <f t="shared" si="1"/>
        <v>adjust</v>
      </c>
      <c r="M10" s="203"/>
      <c r="N10" s="203"/>
      <c r="O10" s="203"/>
      <c r="P10" s="203"/>
    </row>
    <row r="11" spans="1:16" ht="12.75">
      <c r="A11" s="183">
        <v>42012</v>
      </c>
      <c r="B11" s="168">
        <f>'[1]FRSA-2001-2016'!S14</f>
        <v>0</v>
      </c>
      <c r="C11" s="189">
        <f>[2]dailyop!V232</f>
        <v>937.39687000000004</v>
      </c>
      <c r="D11" s="431">
        <v>900</v>
      </c>
      <c r="E11" s="185">
        <v>50</v>
      </c>
      <c r="F11" s="168">
        <f t="shared" si="0"/>
        <v>37.396870000000035</v>
      </c>
      <c r="G11" s="168">
        <v>4215</v>
      </c>
      <c r="H11" s="186" t="s">
        <v>50</v>
      </c>
      <c r="I11" s="187" t="s">
        <v>49</v>
      </c>
      <c r="J11" s="188" t="str">
        <f t="shared" si="1"/>
        <v>adjust</v>
      </c>
      <c r="M11" s="203"/>
      <c r="N11" s="432"/>
      <c r="O11" s="203"/>
      <c r="P11" s="203"/>
    </row>
    <row r="12" spans="1:16" ht="12.75">
      <c r="A12" s="183">
        <v>42013</v>
      </c>
      <c r="B12" s="168">
        <f>'[1]FRSA-2001-2016'!S15</f>
        <v>0</v>
      </c>
      <c r="C12" s="189">
        <f>[2]dailyop!V233</f>
        <v>962.92489500000011</v>
      </c>
      <c r="D12" s="431">
        <v>900</v>
      </c>
      <c r="E12" s="185">
        <v>50</v>
      </c>
      <c r="F12" s="168">
        <f t="shared" si="0"/>
        <v>50</v>
      </c>
      <c r="G12" s="168">
        <v>5026</v>
      </c>
      <c r="H12" s="186" t="s">
        <v>50</v>
      </c>
      <c r="I12" s="187" t="s">
        <v>49</v>
      </c>
      <c r="J12" s="188" t="str">
        <f t="shared" si="1"/>
        <v>adjust</v>
      </c>
      <c r="M12" s="203"/>
      <c r="N12" s="432"/>
      <c r="O12" s="203"/>
      <c r="P12" s="203"/>
    </row>
    <row r="13" spans="1:16" ht="12.75">
      <c r="A13" s="183">
        <v>42014</v>
      </c>
      <c r="B13" s="168">
        <f>'[1]FRSA-2001-2016'!S16</f>
        <v>0</v>
      </c>
      <c r="C13" s="189">
        <f>[2]dailyop!V234</f>
        <v>961.97895199999994</v>
      </c>
      <c r="D13" s="431">
        <v>900</v>
      </c>
      <c r="E13" s="185">
        <v>50</v>
      </c>
      <c r="F13" s="168">
        <f t="shared" si="0"/>
        <v>50</v>
      </c>
      <c r="G13" s="168">
        <v>4912</v>
      </c>
      <c r="H13" s="186" t="s">
        <v>50</v>
      </c>
      <c r="I13" s="187" t="s">
        <v>49</v>
      </c>
      <c r="J13" s="188" t="str">
        <f t="shared" si="1"/>
        <v>adjust</v>
      </c>
      <c r="M13" s="203"/>
      <c r="N13" s="432"/>
      <c r="O13" s="203"/>
      <c r="P13" s="203"/>
    </row>
    <row r="14" spans="1:16" ht="12.75">
      <c r="A14" s="183">
        <v>42015</v>
      </c>
      <c r="B14" s="168">
        <f>'[1]FRSA-2001-2016'!S17</f>
        <v>0</v>
      </c>
      <c r="C14" s="189">
        <f>[2]dailyop!V235</f>
        <v>963.62939099999994</v>
      </c>
      <c r="D14" s="431">
        <v>900</v>
      </c>
      <c r="E14" s="185">
        <v>50</v>
      </c>
      <c r="F14" s="168">
        <f t="shared" si="0"/>
        <v>50</v>
      </c>
      <c r="G14" s="168">
        <v>4803</v>
      </c>
      <c r="H14" s="186" t="s">
        <v>50</v>
      </c>
      <c r="I14" s="187" t="s">
        <v>49</v>
      </c>
      <c r="J14" s="188" t="str">
        <f t="shared" si="1"/>
        <v>adjust</v>
      </c>
      <c r="M14" s="203"/>
      <c r="N14" s="432"/>
      <c r="O14" s="203"/>
      <c r="P14" s="203"/>
    </row>
    <row r="15" spans="1:16" ht="12.75">
      <c r="A15" s="183">
        <v>42016</v>
      </c>
      <c r="B15" s="168">
        <f>'[1]FRSA-2001-2016'!S18</f>
        <v>0</v>
      </c>
      <c r="C15" s="189">
        <f>[2]dailyop!V236</f>
        <v>965.02</v>
      </c>
      <c r="D15" s="431">
        <v>900</v>
      </c>
      <c r="E15" s="185">
        <v>50</v>
      </c>
      <c r="F15" s="168">
        <f t="shared" si="0"/>
        <v>50</v>
      </c>
      <c r="G15" s="168">
        <v>4833</v>
      </c>
      <c r="H15" s="186" t="s">
        <v>50</v>
      </c>
      <c r="I15" s="187" t="s">
        <v>49</v>
      </c>
      <c r="J15" s="188" t="str">
        <f t="shared" si="1"/>
        <v>adjust</v>
      </c>
      <c r="M15" s="203"/>
      <c r="N15" s="203"/>
      <c r="O15" s="203"/>
      <c r="P15" s="203"/>
    </row>
    <row r="16" spans="1:16" ht="12.75">
      <c r="A16" s="183">
        <v>42017</v>
      </c>
      <c r="B16" s="168">
        <f>'[1]FRSA-2001-2016'!S19</f>
        <v>0</v>
      </c>
      <c r="C16" s="189">
        <f>[2]dailyop!V237</f>
        <v>956.04200000000003</v>
      </c>
      <c r="D16" s="431">
        <v>900</v>
      </c>
      <c r="E16" s="185">
        <v>50</v>
      </c>
      <c r="F16" s="168">
        <f t="shared" si="0"/>
        <v>50</v>
      </c>
      <c r="G16" s="168">
        <v>4943</v>
      </c>
      <c r="H16" s="186" t="s">
        <v>50</v>
      </c>
      <c r="I16" s="187" t="s">
        <v>49</v>
      </c>
      <c r="J16" s="188" t="str">
        <f t="shared" si="1"/>
        <v>adjust</v>
      </c>
      <c r="M16" s="203"/>
      <c r="N16" s="203"/>
      <c r="O16" s="203"/>
      <c r="P16" s="203"/>
    </row>
    <row r="17" spans="1:10" ht="12.75">
      <c r="A17" s="183">
        <v>42018</v>
      </c>
      <c r="B17" s="168">
        <f>'[1]FRSA-2001-2016'!S20</f>
        <v>0</v>
      </c>
      <c r="C17" s="189">
        <f>[2]dailyop!V238</f>
        <v>958.63800000000003</v>
      </c>
      <c r="D17" s="431">
        <v>900</v>
      </c>
      <c r="E17" s="185">
        <v>50</v>
      </c>
      <c r="F17" s="168">
        <f t="shared" si="0"/>
        <v>50</v>
      </c>
      <c r="G17" s="168">
        <v>4944</v>
      </c>
      <c r="H17" s="186" t="s">
        <v>50</v>
      </c>
      <c r="I17" s="187" t="s">
        <v>49</v>
      </c>
      <c r="J17" s="188" t="str">
        <f t="shared" si="1"/>
        <v>adjust</v>
      </c>
    </row>
    <row r="18" spans="1:10" ht="12.75">
      <c r="A18" s="183">
        <v>42019</v>
      </c>
      <c r="B18" s="168">
        <f>'[1]FRSA-2001-2016'!S21</f>
        <v>0</v>
      </c>
      <c r="C18" s="189">
        <f>[2]dailyop!V239</f>
        <v>963.82883000000004</v>
      </c>
      <c r="D18" s="431">
        <v>900</v>
      </c>
      <c r="E18" s="185">
        <v>50</v>
      </c>
      <c r="F18" s="168">
        <f t="shared" si="0"/>
        <v>50</v>
      </c>
      <c r="G18" s="168">
        <v>4927</v>
      </c>
      <c r="H18" s="186" t="s">
        <v>49</v>
      </c>
      <c r="I18" s="187" t="s">
        <v>49</v>
      </c>
      <c r="J18" s="188" t="str">
        <f t="shared" si="1"/>
        <v>adjust</v>
      </c>
    </row>
    <row r="19" spans="1:10" ht="12.75">
      <c r="A19" s="183">
        <v>42020</v>
      </c>
      <c r="B19" s="168">
        <f>'[1]FRSA-2001-2016'!S22</f>
        <v>0</v>
      </c>
      <c r="C19" s="189">
        <f>[2]dailyop!V240</f>
        <v>949.66539999999998</v>
      </c>
      <c r="D19" s="431">
        <v>900</v>
      </c>
      <c r="E19" s="185">
        <v>50</v>
      </c>
      <c r="F19" s="168">
        <f t="shared" si="0"/>
        <v>49.665399999999977</v>
      </c>
      <c r="G19" s="168">
        <v>3929</v>
      </c>
      <c r="H19" s="186" t="s">
        <v>49</v>
      </c>
      <c r="I19" s="187" t="s">
        <v>49</v>
      </c>
      <c r="J19" s="188" t="str">
        <f t="shared" si="1"/>
        <v>adjust</v>
      </c>
    </row>
    <row r="20" spans="1:10" ht="12.75">
      <c r="A20" s="183">
        <v>42021</v>
      </c>
      <c r="B20" s="168">
        <f>'[1]FRSA-2001-2016'!S23</f>
        <v>0</v>
      </c>
      <c r="C20" s="189">
        <f>[2]dailyop!V241</f>
        <v>938.66</v>
      </c>
      <c r="D20" s="431">
        <v>900</v>
      </c>
      <c r="E20" s="185">
        <v>50</v>
      </c>
      <c r="F20" s="168">
        <f t="shared" si="0"/>
        <v>38.659999999999968</v>
      </c>
      <c r="G20" s="168">
        <v>3712</v>
      </c>
      <c r="H20" s="186" t="s">
        <v>49</v>
      </c>
      <c r="I20" s="187" t="s">
        <v>49</v>
      </c>
      <c r="J20" s="188" t="str">
        <f t="shared" si="1"/>
        <v>adjust</v>
      </c>
    </row>
    <row r="21" spans="1:10" ht="12.75">
      <c r="A21" s="183">
        <v>42022</v>
      </c>
      <c r="B21" s="168">
        <f>'[1]FRSA-2001-2016'!S24</f>
        <v>0</v>
      </c>
      <c r="C21" s="189">
        <f>[2]dailyop!V242</f>
        <v>937.82999999999993</v>
      </c>
      <c r="D21" s="431">
        <v>900</v>
      </c>
      <c r="E21" s="185">
        <v>50</v>
      </c>
      <c r="F21" s="168">
        <f t="shared" si="0"/>
        <v>37.829999999999927</v>
      </c>
      <c r="G21" s="168">
        <v>3364</v>
      </c>
      <c r="H21" s="186" t="s">
        <v>49</v>
      </c>
      <c r="I21" s="187" t="s">
        <v>49</v>
      </c>
      <c r="J21" s="188" t="str">
        <f t="shared" si="1"/>
        <v>adjust</v>
      </c>
    </row>
    <row r="22" spans="1:10" ht="12.75">
      <c r="A22" s="183">
        <v>42023</v>
      </c>
      <c r="B22" s="168">
        <f>'[1]FRSA-2001-2016'!S25</f>
        <v>0</v>
      </c>
      <c r="C22" s="189">
        <f>[2]dailyop!V243</f>
        <v>938.62</v>
      </c>
      <c r="D22" s="431">
        <v>900</v>
      </c>
      <c r="E22" s="185">
        <v>50</v>
      </c>
      <c r="F22" s="168">
        <f t="shared" si="0"/>
        <v>38.620000000000005</v>
      </c>
      <c r="G22" s="168">
        <v>3290</v>
      </c>
      <c r="H22" s="186" t="s">
        <v>49</v>
      </c>
      <c r="I22" s="187" t="s">
        <v>49</v>
      </c>
      <c r="J22" s="188" t="str">
        <f t="shared" si="1"/>
        <v>adjust</v>
      </c>
    </row>
    <row r="23" spans="1:10" ht="12.75">
      <c r="A23" s="183">
        <v>42024</v>
      </c>
      <c r="B23" s="168">
        <f>'[1]FRSA-2001-2016'!S26</f>
        <v>0</v>
      </c>
      <c r="C23" s="189">
        <f>[2]dailyop!V244</f>
        <v>937.44029999999998</v>
      </c>
      <c r="D23" s="431">
        <v>900</v>
      </c>
      <c r="E23" s="185">
        <v>50</v>
      </c>
      <c r="F23" s="168">
        <f t="shared" si="0"/>
        <v>37.440299999999979</v>
      </c>
      <c r="G23" s="168">
        <v>3290</v>
      </c>
      <c r="H23" s="186" t="s">
        <v>49</v>
      </c>
      <c r="I23" s="187" t="s">
        <v>49</v>
      </c>
      <c r="J23" s="188" t="str">
        <f t="shared" si="1"/>
        <v>adjust</v>
      </c>
    </row>
    <row r="24" spans="1:10" ht="12.75">
      <c r="A24" s="183">
        <v>42025</v>
      </c>
      <c r="B24" s="168">
        <f>'[1]FRSA-2001-2016'!S27</f>
        <v>0</v>
      </c>
      <c r="C24" s="189">
        <f>[2]dailyop!V245</f>
        <v>934.55</v>
      </c>
      <c r="D24" s="431">
        <v>900</v>
      </c>
      <c r="E24" s="185">
        <v>50</v>
      </c>
      <c r="F24" s="168">
        <f t="shared" si="0"/>
        <v>34.549999999999955</v>
      </c>
      <c r="G24" s="168">
        <v>4052</v>
      </c>
      <c r="H24" s="186" t="s">
        <v>49</v>
      </c>
      <c r="I24" s="187" t="s">
        <v>49</v>
      </c>
      <c r="J24" s="188" t="str">
        <f t="shared" si="1"/>
        <v>adjust</v>
      </c>
    </row>
    <row r="25" spans="1:10" ht="12.75">
      <c r="A25" s="183">
        <v>42026</v>
      </c>
      <c r="B25" s="168">
        <f>'[1]FRSA-2001-2016'!S28</f>
        <v>0</v>
      </c>
      <c r="C25" s="189">
        <f>[2]dailyop!V246</f>
        <v>935.20610999999997</v>
      </c>
      <c r="D25" s="431">
        <v>900</v>
      </c>
      <c r="E25" s="185">
        <v>50</v>
      </c>
      <c r="F25" s="168">
        <f t="shared" si="0"/>
        <v>35.206109999999967</v>
      </c>
      <c r="G25" s="168">
        <v>4638</v>
      </c>
      <c r="H25" s="186" t="s">
        <v>49</v>
      </c>
      <c r="I25" s="187" t="s">
        <v>49</v>
      </c>
      <c r="J25" s="188" t="str">
        <f t="shared" si="1"/>
        <v>adjust</v>
      </c>
    </row>
    <row r="26" spans="1:10" ht="12.75">
      <c r="A26" s="183">
        <v>42027</v>
      </c>
      <c r="B26" s="168">
        <f>'[1]FRSA-2001-2016'!S29</f>
        <v>0</v>
      </c>
      <c r="C26" s="189">
        <f>[2]dailyop!V247</f>
        <v>939.83850000000007</v>
      </c>
      <c r="D26" s="431">
        <v>900</v>
      </c>
      <c r="E26" s="185">
        <v>50</v>
      </c>
      <c r="F26" s="168">
        <f t="shared" si="0"/>
        <v>39.838500000000067</v>
      </c>
      <c r="G26" s="168">
        <v>3814</v>
      </c>
      <c r="H26" s="186" t="s">
        <v>49</v>
      </c>
      <c r="I26" s="187" t="s">
        <v>49</v>
      </c>
      <c r="J26" s="188" t="str">
        <f t="shared" si="1"/>
        <v>adjust</v>
      </c>
    </row>
    <row r="27" spans="1:10" ht="12.75">
      <c r="A27" s="183">
        <v>42028</v>
      </c>
      <c r="B27" s="168">
        <f>'[1]FRSA-2001-2016'!S30</f>
        <v>0</v>
      </c>
      <c r="C27" s="189">
        <f>[2]dailyop!V248</f>
        <v>965.39718999999991</v>
      </c>
      <c r="D27" s="431">
        <v>900</v>
      </c>
      <c r="E27" s="185">
        <v>50</v>
      </c>
      <c r="F27" s="168">
        <f t="shared" si="0"/>
        <v>50</v>
      </c>
      <c r="G27" s="168">
        <v>3901</v>
      </c>
      <c r="H27" s="186" t="s">
        <v>49</v>
      </c>
      <c r="I27" s="187" t="s">
        <v>49</v>
      </c>
      <c r="J27" s="188" t="str">
        <f t="shared" si="1"/>
        <v>adjust</v>
      </c>
    </row>
    <row r="28" spans="1:10" ht="12.75">
      <c r="A28" s="183">
        <v>42029</v>
      </c>
      <c r="B28" s="168">
        <f>'[1]FRSA-2001-2016'!S31</f>
        <v>0</v>
      </c>
      <c r="C28" s="189">
        <f>[2]dailyop!V249</f>
        <v>963.40792999999996</v>
      </c>
      <c r="D28" s="431">
        <v>900</v>
      </c>
      <c r="E28" s="185">
        <v>50</v>
      </c>
      <c r="F28" s="168">
        <f t="shared" si="0"/>
        <v>50</v>
      </c>
      <c r="G28" s="168">
        <v>3803</v>
      </c>
      <c r="H28" s="186" t="s">
        <v>49</v>
      </c>
      <c r="I28" s="187" t="s">
        <v>49</v>
      </c>
      <c r="J28" s="188" t="str">
        <f t="shared" si="1"/>
        <v>adjust</v>
      </c>
    </row>
    <row r="29" spans="1:10" ht="12.75">
      <c r="A29" s="183">
        <v>42030</v>
      </c>
      <c r="B29" s="168">
        <f>'[1]FRSA-2001-2016'!S32</f>
        <v>0</v>
      </c>
      <c r="C29" s="189">
        <f>[2]dailyop!V250</f>
        <v>960.97707000000003</v>
      </c>
      <c r="D29" s="431">
        <v>900</v>
      </c>
      <c r="E29" s="185">
        <v>50</v>
      </c>
      <c r="F29" s="168">
        <f t="shared" si="0"/>
        <v>50</v>
      </c>
      <c r="G29" s="168">
        <v>3440</v>
      </c>
      <c r="H29" s="186" t="s">
        <v>49</v>
      </c>
      <c r="I29" s="187" t="s">
        <v>49</v>
      </c>
      <c r="J29" s="188" t="str">
        <f t="shared" si="1"/>
        <v>adjust</v>
      </c>
    </row>
    <row r="30" spans="1:10" ht="12.75">
      <c r="A30" s="183">
        <v>42031</v>
      </c>
      <c r="B30" s="168">
        <f>'[1]FRSA-2001-2016'!S33</f>
        <v>0</v>
      </c>
      <c r="C30" s="189">
        <f>[2]dailyop!V251</f>
        <v>959.03803999999991</v>
      </c>
      <c r="D30" s="431">
        <v>900</v>
      </c>
      <c r="E30" s="185">
        <v>50</v>
      </c>
      <c r="F30" s="168">
        <f t="shared" si="0"/>
        <v>50</v>
      </c>
      <c r="G30" s="168">
        <v>3745</v>
      </c>
      <c r="H30" s="186" t="s">
        <v>49</v>
      </c>
      <c r="I30" s="187" t="s">
        <v>49</v>
      </c>
      <c r="J30" s="188" t="str">
        <f t="shared" si="1"/>
        <v>adjust</v>
      </c>
    </row>
    <row r="31" spans="1:10" s="195" customFormat="1" ht="12.75">
      <c r="A31" s="183">
        <v>42032</v>
      </c>
      <c r="B31" s="168">
        <f>'[1]FRSA-2001-2016'!S34</f>
        <v>0</v>
      </c>
      <c r="C31" s="190">
        <f>[2]dailyop!V252</f>
        <v>957.81439523171184</v>
      </c>
      <c r="D31" s="431">
        <v>900</v>
      </c>
      <c r="E31" s="185">
        <v>50</v>
      </c>
      <c r="F31" s="168">
        <f t="shared" si="0"/>
        <v>50</v>
      </c>
      <c r="G31" s="168">
        <v>3932</v>
      </c>
      <c r="H31" s="186" t="s">
        <v>49</v>
      </c>
      <c r="I31" s="187" t="s">
        <v>49</v>
      </c>
      <c r="J31" s="188" t="str">
        <f t="shared" si="1"/>
        <v>adjust</v>
      </c>
    </row>
    <row r="32" spans="1:10" ht="12.75">
      <c r="A32" s="183">
        <v>42033</v>
      </c>
      <c r="B32" s="168">
        <f>'[1]FRSA-2001-2016'!S35</f>
        <v>0</v>
      </c>
      <c r="C32" s="189">
        <f>[2]dailyop!V253</f>
        <v>953.5922634109985</v>
      </c>
      <c r="D32" s="431">
        <v>900</v>
      </c>
      <c r="E32" s="185">
        <v>50</v>
      </c>
      <c r="F32" s="168">
        <f t="shared" si="0"/>
        <v>50</v>
      </c>
      <c r="G32" s="168">
        <v>3478</v>
      </c>
      <c r="H32" s="186" t="s">
        <v>49</v>
      </c>
      <c r="I32" s="187" t="s">
        <v>49</v>
      </c>
      <c r="J32" s="188" t="str">
        <f t="shared" si="1"/>
        <v>adjust</v>
      </c>
    </row>
    <row r="33" spans="1:10" ht="12.75">
      <c r="A33" s="183">
        <v>42034</v>
      </c>
      <c r="B33" s="168">
        <f>'[1]FRSA-2001-2016'!S36</f>
        <v>0</v>
      </c>
      <c r="C33" s="189">
        <f>[2]dailyop!V254</f>
        <v>952.0991914893832</v>
      </c>
      <c r="D33" s="431">
        <v>900</v>
      </c>
      <c r="E33" s="185">
        <v>50</v>
      </c>
      <c r="F33" s="168">
        <f t="shared" si="0"/>
        <v>50</v>
      </c>
      <c r="G33" s="168">
        <v>3482</v>
      </c>
      <c r="H33" s="186" t="s">
        <v>49</v>
      </c>
      <c r="I33" s="187" t="s">
        <v>49</v>
      </c>
      <c r="J33" s="188" t="str">
        <f t="shared" si="1"/>
        <v>adjust</v>
      </c>
    </row>
    <row r="34" spans="1:10" ht="12.75">
      <c r="A34" s="183">
        <v>42035</v>
      </c>
      <c r="B34" s="168">
        <f>'[1]FRSA-2001-2016'!S37</f>
        <v>0</v>
      </c>
      <c r="C34" s="190">
        <f>[2]dailyop!V255</f>
        <v>950.64819164057053</v>
      </c>
      <c r="D34" s="431">
        <v>900</v>
      </c>
      <c r="E34" s="185">
        <v>50</v>
      </c>
      <c r="F34" s="168">
        <f t="shared" si="0"/>
        <v>50</v>
      </c>
      <c r="G34" s="168">
        <v>3771</v>
      </c>
      <c r="H34" s="186" t="s">
        <v>49</v>
      </c>
      <c r="I34" s="187" t="s">
        <v>49</v>
      </c>
      <c r="J34" s="188" t="str">
        <f t="shared" si="1"/>
        <v>adjust</v>
      </c>
    </row>
    <row r="35" spans="1:10" ht="12.75">
      <c r="A35" s="183">
        <v>42036</v>
      </c>
      <c r="B35" s="168">
        <f>'[1]FRSA-2001-2016'!S38</f>
        <v>0</v>
      </c>
      <c r="C35" s="190">
        <f>[2]dailyop!V256</f>
        <v>952.41506712684134</v>
      </c>
      <c r="D35" s="431">
        <v>900</v>
      </c>
      <c r="E35" s="185">
        <v>50</v>
      </c>
      <c r="F35" s="168">
        <f t="shared" si="0"/>
        <v>50</v>
      </c>
      <c r="G35" s="168">
        <v>2876</v>
      </c>
      <c r="H35" s="186" t="s">
        <v>49</v>
      </c>
      <c r="I35" s="187" t="s">
        <v>49</v>
      </c>
      <c r="J35" s="188" t="str">
        <f t="shared" si="1"/>
        <v>adjust</v>
      </c>
    </row>
    <row r="36" spans="1:10" ht="12.75">
      <c r="A36" s="183">
        <v>42037</v>
      </c>
      <c r="B36" s="168">
        <f>'[1]FRSA-2001-2016'!S39</f>
        <v>0</v>
      </c>
      <c r="C36" s="190">
        <f>[2]dailyop!V257</f>
        <v>953.26407038714842</v>
      </c>
      <c r="D36" s="431">
        <v>900</v>
      </c>
      <c r="E36" s="185">
        <v>50</v>
      </c>
      <c r="F36" s="168">
        <f t="shared" si="0"/>
        <v>50</v>
      </c>
      <c r="G36" s="168">
        <v>2626</v>
      </c>
      <c r="H36" s="186" t="s">
        <v>49</v>
      </c>
      <c r="I36" s="187" t="s">
        <v>49</v>
      </c>
      <c r="J36" s="188" t="str">
        <f t="shared" si="1"/>
        <v>adjust</v>
      </c>
    </row>
    <row r="37" spans="1:10" s="195" customFormat="1" ht="12.75">
      <c r="A37" s="183">
        <v>42038</v>
      </c>
      <c r="B37" s="168">
        <f>'[1]FRSA-2001-2016'!S40</f>
        <v>0</v>
      </c>
      <c r="C37" s="190">
        <f>[2]dailyop!V258</f>
        <v>953.87089999999989</v>
      </c>
      <c r="D37" s="431">
        <v>900</v>
      </c>
      <c r="E37" s="185">
        <v>50</v>
      </c>
      <c r="F37" s="168">
        <f t="shared" si="0"/>
        <v>50</v>
      </c>
      <c r="G37" s="168">
        <v>2626</v>
      </c>
      <c r="H37" s="186" t="s">
        <v>49</v>
      </c>
      <c r="I37" s="187" t="s">
        <v>49</v>
      </c>
      <c r="J37" s="188" t="str">
        <f t="shared" si="1"/>
        <v>adjust</v>
      </c>
    </row>
    <row r="38" spans="1:10" ht="12.75">
      <c r="A38" s="183">
        <v>42039</v>
      </c>
      <c r="B38" s="168">
        <f>'[1]FRSA-2001-2016'!S41</f>
        <v>0</v>
      </c>
      <c r="C38" s="190">
        <f>[2]dailyop!V259</f>
        <v>952.58393999999998</v>
      </c>
      <c r="D38" s="431">
        <v>900</v>
      </c>
      <c r="E38" s="185">
        <v>50</v>
      </c>
      <c r="F38" s="168">
        <f t="shared" si="0"/>
        <v>50</v>
      </c>
      <c r="G38" s="168">
        <v>1591</v>
      </c>
      <c r="H38" s="186" t="s">
        <v>49</v>
      </c>
      <c r="I38" s="187" t="s">
        <v>49</v>
      </c>
      <c r="J38" s="188" t="str">
        <f t="shared" si="1"/>
        <v>adjust</v>
      </c>
    </row>
    <row r="39" spans="1:10" ht="12.75">
      <c r="A39" s="183">
        <v>42040</v>
      </c>
      <c r="B39" s="168">
        <f>'[1]FRSA-2001-2016'!S42</f>
        <v>0</v>
      </c>
      <c r="C39" s="190">
        <f>[2]dailyop!V260</f>
        <v>952.47857999999997</v>
      </c>
      <c r="D39" s="431">
        <v>900</v>
      </c>
      <c r="E39" s="185">
        <v>50</v>
      </c>
      <c r="F39" s="168">
        <f t="shared" si="0"/>
        <v>50</v>
      </c>
      <c r="G39" s="168">
        <v>1347</v>
      </c>
      <c r="H39" s="186" t="s">
        <v>49</v>
      </c>
      <c r="I39" s="187" t="s">
        <v>49</v>
      </c>
      <c r="J39" s="188" t="str">
        <f t="shared" si="1"/>
        <v>adjust</v>
      </c>
    </row>
    <row r="40" spans="1:10" ht="12.75">
      <c r="A40" s="183">
        <v>42041</v>
      </c>
      <c r="B40" s="168">
        <f>'[1]FRSA-2001-2016'!S43</f>
        <v>0</v>
      </c>
      <c r="C40" s="190">
        <f>[2]dailyop!V261</f>
        <v>957.572</v>
      </c>
      <c r="D40" s="431">
        <v>900</v>
      </c>
      <c r="E40" s="185">
        <v>50</v>
      </c>
      <c r="F40" s="168">
        <f t="shared" si="0"/>
        <v>50</v>
      </c>
      <c r="G40" s="168">
        <v>1607</v>
      </c>
      <c r="H40" s="186" t="s">
        <v>49</v>
      </c>
      <c r="I40" s="187" t="s">
        <v>49</v>
      </c>
      <c r="J40" s="188" t="str">
        <f t="shared" si="1"/>
        <v>adjust</v>
      </c>
    </row>
    <row r="41" spans="1:10" ht="12.75">
      <c r="A41" s="183">
        <v>42042</v>
      </c>
      <c r="B41" s="168">
        <f>'[1]FRSA-2001-2016'!S44</f>
        <v>0</v>
      </c>
      <c r="C41" s="190">
        <f>[2]dailyop!V262</f>
        <v>951.97899999999993</v>
      </c>
      <c r="D41" s="431">
        <v>900</v>
      </c>
      <c r="E41" s="185">
        <v>50</v>
      </c>
      <c r="F41" s="168">
        <f t="shared" si="0"/>
        <v>50</v>
      </c>
      <c r="G41" s="168">
        <v>2970</v>
      </c>
      <c r="H41" s="186" t="s">
        <v>50</v>
      </c>
      <c r="I41" s="187" t="s">
        <v>49</v>
      </c>
      <c r="J41" s="188" t="str">
        <f t="shared" si="1"/>
        <v>adjust</v>
      </c>
    </row>
    <row r="42" spans="1:10" ht="12.75">
      <c r="A42" s="183">
        <v>42043</v>
      </c>
      <c r="B42" s="168">
        <f>'[1]FRSA-2001-2016'!S45</f>
        <v>0</v>
      </c>
      <c r="C42" s="190">
        <f>[2]dailyop!V263</f>
        <v>957.07770000000005</v>
      </c>
      <c r="D42" s="431">
        <v>900</v>
      </c>
      <c r="E42" s="185">
        <v>50</v>
      </c>
      <c r="F42" s="168">
        <f t="shared" si="0"/>
        <v>50</v>
      </c>
      <c r="G42" s="168">
        <v>3959</v>
      </c>
      <c r="H42" s="186" t="s">
        <v>50</v>
      </c>
      <c r="I42" s="187" t="s">
        <v>49</v>
      </c>
      <c r="J42" s="188" t="str">
        <f t="shared" si="1"/>
        <v>adjust</v>
      </c>
    </row>
    <row r="43" spans="1:10" ht="12.75">
      <c r="A43" s="183">
        <v>42044</v>
      </c>
      <c r="B43" s="168">
        <f>'[1]FRSA-2001-2016'!S46</f>
        <v>0</v>
      </c>
      <c r="C43" s="190">
        <f>[2]dailyop!V264</f>
        <v>953.82349999999997</v>
      </c>
      <c r="D43" s="431">
        <v>900</v>
      </c>
      <c r="E43" s="185">
        <v>50</v>
      </c>
      <c r="F43" s="168">
        <f t="shared" si="0"/>
        <v>50</v>
      </c>
      <c r="G43" s="168">
        <v>4652</v>
      </c>
      <c r="H43" s="186" t="s">
        <v>50</v>
      </c>
      <c r="I43" s="187" t="s">
        <v>49</v>
      </c>
      <c r="J43" s="188" t="str">
        <f t="shared" si="1"/>
        <v>adjust</v>
      </c>
    </row>
    <row r="44" spans="1:10" ht="12.75">
      <c r="A44" s="183">
        <v>42045</v>
      </c>
      <c r="B44" s="168">
        <f>'[1]FRSA-2001-2016'!S47</f>
        <v>0</v>
      </c>
      <c r="C44" s="190">
        <f>[2]dailyop!V265</f>
        <v>953.01599999999996</v>
      </c>
      <c r="D44" s="431">
        <v>900</v>
      </c>
      <c r="E44" s="185">
        <v>50</v>
      </c>
      <c r="F44" s="168">
        <f t="shared" si="0"/>
        <v>50</v>
      </c>
      <c r="G44" s="168">
        <v>5488</v>
      </c>
      <c r="H44" s="186" t="s">
        <v>50</v>
      </c>
      <c r="I44" s="187" t="s">
        <v>49</v>
      </c>
      <c r="J44" s="188" t="str">
        <f t="shared" si="1"/>
        <v>adjust</v>
      </c>
    </row>
    <row r="45" spans="1:10" s="195" customFormat="1" ht="12.75">
      <c r="A45" s="183">
        <v>42046</v>
      </c>
      <c r="B45" s="168">
        <f>'[1]FRSA-2001-2016'!S48</f>
        <v>0</v>
      </c>
      <c r="C45" s="190">
        <f>[2]dailyop!V266</f>
        <v>956.68200000000002</v>
      </c>
      <c r="D45" s="431">
        <v>900</v>
      </c>
      <c r="E45" s="185">
        <v>50</v>
      </c>
      <c r="F45" s="168">
        <f t="shared" si="0"/>
        <v>50</v>
      </c>
      <c r="G45" s="168">
        <v>6011</v>
      </c>
      <c r="H45" s="186" t="s">
        <v>50</v>
      </c>
      <c r="I45" s="187" t="s">
        <v>49</v>
      </c>
      <c r="J45" s="188" t="str">
        <f t="shared" si="1"/>
        <v>adjust</v>
      </c>
    </row>
    <row r="46" spans="1:10" ht="12.75">
      <c r="A46" s="183">
        <v>42047</v>
      </c>
      <c r="B46" s="168">
        <f>'[1]FRSA-2001-2016'!S49</f>
        <v>0</v>
      </c>
      <c r="C46" s="190">
        <f>[2]dailyop!V267</f>
        <v>959.2</v>
      </c>
      <c r="D46" s="431">
        <v>900</v>
      </c>
      <c r="E46" s="185">
        <v>50</v>
      </c>
      <c r="F46" s="168">
        <f t="shared" si="0"/>
        <v>50</v>
      </c>
      <c r="G46" s="168">
        <v>6101</v>
      </c>
      <c r="H46" s="186" t="s">
        <v>50</v>
      </c>
      <c r="I46" s="187" t="s">
        <v>49</v>
      </c>
      <c r="J46" s="188" t="str">
        <f t="shared" si="1"/>
        <v>adjust</v>
      </c>
    </row>
    <row r="47" spans="1:10" ht="12.75">
      <c r="A47" s="183">
        <v>42048</v>
      </c>
      <c r="B47" s="168">
        <f>'[1]FRSA-2001-2016'!S50</f>
        <v>0</v>
      </c>
      <c r="C47" s="190">
        <f>[2]dailyop!V268</f>
        <v>958.66430000000003</v>
      </c>
      <c r="D47" s="431">
        <v>900</v>
      </c>
      <c r="E47" s="185">
        <v>50</v>
      </c>
      <c r="F47" s="168">
        <f t="shared" si="0"/>
        <v>50</v>
      </c>
      <c r="G47" s="168">
        <v>6097</v>
      </c>
      <c r="H47" s="186" t="s">
        <v>50</v>
      </c>
      <c r="I47" s="187" t="s">
        <v>49</v>
      </c>
      <c r="J47" s="188" t="str">
        <f t="shared" si="1"/>
        <v>adjust</v>
      </c>
    </row>
    <row r="48" spans="1:10" s="195" customFormat="1" ht="12.75">
      <c r="A48" s="183">
        <v>42049</v>
      </c>
      <c r="B48" s="168">
        <f>'[1]FRSA-2001-2016'!S51</f>
        <v>0</v>
      </c>
      <c r="C48" s="190">
        <f>[2]dailyop!V269</f>
        <v>957.66519999999991</v>
      </c>
      <c r="D48" s="431">
        <v>900</v>
      </c>
      <c r="E48" s="185">
        <v>50</v>
      </c>
      <c r="F48" s="168">
        <f t="shared" si="0"/>
        <v>50</v>
      </c>
      <c r="G48" s="168">
        <v>4986</v>
      </c>
      <c r="H48" s="186" t="s">
        <v>50</v>
      </c>
      <c r="I48" s="187" t="s">
        <v>49</v>
      </c>
      <c r="J48" s="188" t="str">
        <f t="shared" si="1"/>
        <v>adjust</v>
      </c>
    </row>
    <row r="49" spans="1:10" ht="12.75">
      <c r="A49" s="183">
        <v>42050</v>
      </c>
      <c r="B49" s="168">
        <f>'[1]FRSA-2001-2016'!S52</f>
        <v>0</v>
      </c>
      <c r="C49" s="190">
        <f>[2]dailyop!V270</f>
        <v>960.60595499999999</v>
      </c>
      <c r="D49" s="431">
        <v>900</v>
      </c>
      <c r="E49" s="185">
        <v>50</v>
      </c>
      <c r="F49" s="168">
        <f t="shared" si="0"/>
        <v>50</v>
      </c>
      <c r="G49" s="168">
        <v>5699</v>
      </c>
      <c r="H49" s="186" t="s">
        <v>50</v>
      </c>
      <c r="I49" s="187" t="s">
        <v>49</v>
      </c>
      <c r="J49" s="188" t="str">
        <f t="shared" si="1"/>
        <v>adjust</v>
      </c>
    </row>
    <row r="50" spans="1:10" ht="12.75">
      <c r="A50" s="183">
        <v>42051</v>
      </c>
      <c r="B50" s="168">
        <f>'[1]FRSA-2001-2016'!S53</f>
        <v>0</v>
      </c>
      <c r="C50" s="190">
        <f>[2]dailyop!V271</f>
        <v>961.40539000000001</v>
      </c>
      <c r="D50" s="431">
        <v>900</v>
      </c>
      <c r="E50" s="185">
        <v>50</v>
      </c>
      <c r="F50" s="168">
        <f t="shared" si="0"/>
        <v>50</v>
      </c>
      <c r="G50" s="168">
        <v>5435</v>
      </c>
      <c r="H50" s="186" t="s">
        <v>50</v>
      </c>
      <c r="I50" s="187" t="s">
        <v>49</v>
      </c>
      <c r="J50" s="188" t="str">
        <f t="shared" si="1"/>
        <v>adjust</v>
      </c>
    </row>
    <row r="51" spans="1:10" ht="12.75">
      <c r="A51" s="183">
        <v>42052</v>
      </c>
      <c r="B51" s="168">
        <f>'[1]FRSA-2001-2016'!S54</f>
        <v>0</v>
      </c>
      <c r="C51" s="190">
        <f>[2]dailyop!V272</f>
        <v>963.20725809890303</v>
      </c>
      <c r="D51" s="431">
        <v>900</v>
      </c>
      <c r="E51" s="185">
        <v>50</v>
      </c>
      <c r="F51" s="168">
        <f t="shared" si="0"/>
        <v>50</v>
      </c>
      <c r="G51" s="168">
        <v>4444</v>
      </c>
      <c r="H51" s="186" t="s">
        <v>50</v>
      </c>
      <c r="I51" s="187" t="s">
        <v>49</v>
      </c>
      <c r="J51" s="188" t="str">
        <f t="shared" si="1"/>
        <v>adjust</v>
      </c>
    </row>
    <row r="52" spans="1:10" ht="12.75">
      <c r="A52" s="183">
        <v>42053</v>
      </c>
      <c r="B52" s="168">
        <f>'[1]FRSA-2001-2016'!S55</f>
        <v>0</v>
      </c>
      <c r="C52" s="190">
        <f>[2]dailyop!V273</f>
        <v>966.24980024622994</v>
      </c>
      <c r="D52" s="431">
        <v>900</v>
      </c>
      <c r="E52" s="185">
        <v>50</v>
      </c>
      <c r="F52" s="168">
        <f t="shared" si="0"/>
        <v>50</v>
      </c>
      <c r="G52" s="168">
        <v>4961</v>
      </c>
      <c r="H52" s="186" t="s">
        <v>50</v>
      </c>
      <c r="I52" s="187" t="s">
        <v>49</v>
      </c>
      <c r="J52" s="188" t="str">
        <f t="shared" si="1"/>
        <v>adjust</v>
      </c>
    </row>
    <row r="53" spans="1:10" ht="12.75">
      <c r="A53" s="183">
        <v>42054</v>
      </c>
      <c r="B53" s="168">
        <f>'[1]FRSA-2001-2016'!S56</f>
        <v>0</v>
      </c>
      <c r="C53" s="190">
        <f>[2]dailyop!V274</f>
        <v>975.99646975271708</v>
      </c>
      <c r="D53" s="431">
        <v>900</v>
      </c>
      <c r="E53" s="185">
        <v>50</v>
      </c>
      <c r="F53" s="168">
        <f t="shared" si="0"/>
        <v>50</v>
      </c>
      <c r="G53" s="168">
        <v>3661</v>
      </c>
      <c r="H53" s="186" t="s">
        <v>50</v>
      </c>
      <c r="I53" s="187" t="s">
        <v>49</v>
      </c>
      <c r="J53" s="188" t="str">
        <f t="shared" si="1"/>
        <v>adjust</v>
      </c>
    </row>
    <row r="54" spans="1:10" ht="12.75">
      <c r="A54" s="183">
        <v>42055</v>
      </c>
      <c r="B54" s="168">
        <f>'[1]FRSA-2001-2016'!S57</f>
        <v>0</v>
      </c>
      <c r="C54" s="190">
        <f>[2]dailyop!V275</f>
        <v>973.70075966503646</v>
      </c>
      <c r="D54" s="431">
        <v>900</v>
      </c>
      <c r="E54" s="185">
        <v>50</v>
      </c>
      <c r="F54" s="168">
        <f t="shared" si="0"/>
        <v>50</v>
      </c>
      <c r="G54" s="168">
        <v>3824</v>
      </c>
      <c r="H54" s="186" t="s">
        <v>50</v>
      </c>
      <c r="I54" s="187" t="s">
        <v>49</v>
      </c>
      <c r="J54" s="188" t="str">
        <f t="shared" si="1"/>
        <v>adjust</v>
      </c>
    </row>
    <row r="55" spans="1:10" s="195" customFormat="1" ht="12.75">
      <c r="A55" s="183">
        <v>42056</v>
      </c>
      <c r="B55" s="168">
        <f>'[1]FRSA-2001-2016'!S58</f>
        <v>0</v>
      </c>
      <c r="C55" s="190">
        <f>[2]dailyop!V276</f>
        <v>978.72462500521601</v>
      </c>
      <c r="D55" s="431">
        <v>900</v>
      </c>
      <c r="E55" s="185">
        <v>50</v>
      </c>
      <c r="F55" s="168">
        <f t="shared" si="0"/>
        <v>50</v>
      </c>
      <c r="G55" s="168">
        <v>3716</v>
      </c>
      <c r="H55" s="186" t="s">
        <v>50</v>
      </c>
      <c r="I55" s="187" t="s">
        <v>49</v>
      </c>
      <c r="J55" s="188" t="str">
        <f t="shared" si="1"/>
        <v>adjust</v>
      </c>
    </row>
    <row r="56" spans="1:10" ht="12.75">
      <c r="A56" s="183">
        <v>42057</v>
      </c>
      <c r="B56" s="168">
        <f>'[1]FRSA-2001-2016'!S59</f>
        <v>0</v>
      </c>
      <c r="C56" s="190">
        <f>[2]dailyop!V277</f>
        <v>961.38795710952081</v>
      </c>
      <c r="D56" s="431">
        <v>900</v>
      </c>
      <c r="E56" s="185">
        <v>50</v>
      </c>
      <c r="F56" s="168">
        <f t="shared" si="0"/>
        <v>50</v>
      </c>
      <c r="G56" s="168">
        <v>3287</v>
      </c>
      <c r="H56" s="186" t="s">
        <v>50</v>
      </c>
      <c r="I56" s="187" t="s">
        <v>49</v>
      </c>
      <c r="J56" s="188" t="str">
        <f t="shared" si="1"/>
        <v>adjust</v>
      </c>
    </row>
    <row r="57" spans="1:10" ht="12.75">
      <c r="A57" s="183">
        <v>42058</v>
      </c>
      <c r="B57" s="168">
        <f>'[1]FRSA-2001-2016'!S60</f>
        <v>0</v>
      </c>
      <c r="C57" s="190">
        <f>[2]dailyop!V278</f>
        <v>964.31823716076724</v>
      </c>
      <c r="D57" s="431">
        <v>900</v>
      </c>
      <c r="E57" s="185">
        <v>50</v>
      </c>
      <c r="F57" s="168">
        <f t="shared" si="0"/>
        <v>50</v>
      </c>
      <c r="G57" s="168">
        <v>3704</v>
      </c>
      <c r="H57" s="186" t="s">
        <v>50</v>
      </c>
      <c r="I57" s="187" t="s">
        <v>49</v>
      </c>
      <c r="J57" s="188" t="str">
        <f t="shared" si="1"/>
        <v>adjust</v>
      </c>
    </row>
    <row r="58" spans="1:10" ht="12.75">
      <c r="A58" s="183">
        <v>42059</v>
      </c>
      <c r="B58" s="168">
        <f>'[1]FRSA-2001-2016'!S61</f>
        <v>0</v>
      </c>
      <c r="C58" s="190">
        <f>[2]dailyop!V279</f>
        <v>958.41</v>
      </c>
      <c r="D58" s="431">
        <v>900</v>
      </c>
      <c r="E58" s="185">
        <v>50</v>
      </c>
      <c r="F58" s="168">
        <f t="shared" si="0"/>
        <v>50</v>
      </c>
      <c r="G58" s="168">
        <v>3098</v>
      </c>
      <c r="H58" s="186" t="s">
        <v>50</v>
      </c>
      <c r="I58" s="187" t="s">
        <v>49</v>
      </c>
      <c r="J58" s="188" t="str">
        <f t="shared" si="1"/>
        <v>adjust</v>
      </c>
    </row>
    <row r="59" spans="1:10" s="195" customFormat="1" ht="12.75">
      <c r="A59" s="183">
        <v>42060</v>
      </c>
      <c r="B59" s="168">
        <f>'[1]FRSA-2001-2016'!S62</f>
        <v>0</v>
      </c>
      <c r="C59" s="190">
        <f>[2]dailyop!V280</f>
        <v>947.81</v>
      </c>
      <c r="D59" s="431">
        <v>900</v>
      </c>
      <c r="E59" s="185">
        <v>50</v>
      </c>
      <c r="F59" s="168">
        <f t="shared" si="0"/>
        <v>47.809999999999945</v>
      </c>
      <c r="G59" s="168">
        <v>2938</v>
      </c>
      <c r="H59" s="186" t="s">
        <v>50</v>
      </c>
      <c r="I59" s="187" t="s">
        <v>49</v>
      </c>
      <c r="J59" s="188" t="str">
        <f t="shared" si="1"/>
        <v>adjust</v>
      </c>
    </row>
    <row r="60" spans="1:10" ht="12.75">
      <c r="A60" s="183">
        <v>42061</v>
      </c>
      <c r="B60" s="168">
        <f>'[1]FRSA-2001-2016'!S63</f>
        <v>0</v>
      </c>
      <c r="C60" s="190">
        <f>[2]dailyop!V281</f>
        <v>946.16000000000008</v>
      </c>
      <c r="D60" s="431">
        <v>900</v>
      </c>
      <c r="E60" s="185">
        <v>50</v>
      </c>
      <c r="F60" s="168">
        <f t="shared" si="0"/>
        <v>46.160000000000082</v>
      </c>
      <c r="G60" s="168">
        <v>3990</v>
      </c>
      <c r="H60" s="186" t="s">
        <v>50</v>
      </c>
      <c r="I60" s="187" t="s">
        <v>49</v>
      </c>
      <c r="J60" s="188" t="str">
        <f t="shared" si="1"/>
        <v>adjust</v>
      </c>
    </row>
    <row r="61" spans="1:10" ht="12.75">
      <c r="A61" s="183">
        <v>42062</v>
      </c>
      <c r="B61" s="168">
        <f>'[1]FRSA-2001-2016'!S64</f>
        <v>0</v>
      </c>
      <c r="C61" s="190">
        <f>[2]dailyop!V282</f>
        <v>943.44</v>
      </c>
      <c r="D61" s="431">
        <v>900</v>
      </c>
      <c r="E61" s="185">
        <v>50</v>
      </c>
      <c r="F61" s="168">
        <f t="shared" si="0"/>
        <v>43.440000000000055</v>
      </c>
      <c r="G61" s="168">
        <v>4776</v>
      </c>
      <c r="H61" s="186" t="s">
        <v>50</v>
      </c>
      <c r="I61" s="187" t="s">
        <v>49</v>
      </c>
      <c r="J61" s="188" t="str">
        <f t="shared" si="1"/>
        <v>adjust</v>
      </c>
    </row>
    <row r="62" spans="1:10" ht="12.75">
      <c r="A62" s="183">
        <v>42063</v>
      </c>
      <c r="B62" s="168">
        <f>'[1]FRSA-2001-2016'!S65</f>
        <v>0</v>
      </c>
      <c r="C62" s="190">
        <f>[2]dailyop!V283</f>
        <v>943.96699999999998</v>
      </c>
      <c r="D62" s="431">
        <v>900</v>
      </c>
      <c r="E62" s="185">
        <v>50</v>
      </c>
      <c r="F62" s="168">
        <f t="shared" si="0"/>
        <v>43.966999999999985</v>
      </c>
      <c r="G62" s="168">
        <v>4878</v>
      </c>
      <c r="H62" s="186" t="s">
        <v>50</v>
      </c>
      <c r="I62" s="187" t="s">
        <v>49</v>
      </c>
      <c r="J62" s="188" t="str">
        <f t="shared" si="1"/>
        <v>adjust</v>
      </c>
    </row>
    <row r="63" spans="1:10" s="195" customFormat="1" ht="12.75">
      <c r="A63" s="183">
        <v>42064</v>
      </c>
      <c r="B63" s="168">
        <f>'[1]FRSA-2001-2016'!S66</f>
        <v>0</v>
      </c>
      <c r="C63" s="190">
        <f>[2]dailyop!V284</f>
        <v>944.64699999999993</v>
      </c>
      <c r="D63" s="433">
        <v>750</v>
      </c>
      <c r="E63" s="185">
        <v>50</v>
      </c>
      <c r="F63" s="168">
        <f t="shared" si="0"/>
        <v>50</v>
      </c>
      <c r="G63" s="168">
        <v>4615</v>
      </c>
      <c r="H63" s="186" t="s">
        <v>50</v>
      </c>
      <c r="I63" s="187" t="s">
        <v>49</v>
      </c>
      <c r="J63" s="188" t="str">
        <f t="shared" si="1"/>
        <v>adjust</v>
      </c>
    </row>
    <row r="64" spans="1:10" s="195" customFormat="1" ht="12.75">
      <c r="A64" s="183">
        <v>42065</v>
      </c>
      <c r="B64" s="168">
        <f>'[1]FRSA-2001-2016'!S67</f>
        <v>0</v>
      </c>
      <c r="C64" s="190">
        <f>[2]dailyop!V285</f>
        <v>846.07800000000009</v>
      </c>
      <c r="D64" s="433">
        <v>750</v>
      </c>
      <c r="E64" s="185">
        <v>50</v>
      </c>
      <c r="F64" s="168">
        <f t="shared" si="0"/>
        <v>50</v>
      </c>
      <c r="G64" s="168">
        <v>3619</v>
      </c>
      <c r="H64" s="186" t="s">
        <v>50</v>
      </c>
      <c r="I64" s="187" t="s">
        <v>49</v>
      </c>
      <c r="J64" s="188" t="str">
        <f t="shared" si="1"/>
        <v>adjust</v>
      </c>
    </row>
    <row r="65" spans="1:10" ht="12.75">
      <c r="A65" s="183">
        <v>42066</v>
      </c>
      <c r="B65" s="168">
        <f>'[1]FRSA-2001-2016'!S68</f>
        <v>0</v>
      </c>
      <c r="C65" s="190">
        <f>[2]dailyop!V286</f>
        <v>791.45830000000001</v>
      </c>
      <c r="D65" s="433">
        <v>750</v>
      </c>
      <c r="E65" s="185">
        <v>50</v>
      </c>
      <c r="F65" s="168">
        <f t="shared" si="0"/>
        <v>41.458300000000008</v>
      </c>
      <c r="G65" s="168">
        <v>3136</v>
      </c>
      <c r="H65" s="186" t="s">
        <v>50</v>
      </c>
      <c r="I65" s="187" t="s">
        <v>49</v>
      </c>
      <c r="J65" s="188" t="str">
        <f t="shared" si="1"/>
        <v>adjust</v>
      </c>
    </row>
    <row r="66" spans="1:10" ht="12.75">
      <c r="A66" s="183">
        <v>42067</v>
      </c>
      <c r="B66" s="168">
        <f>'[1]FRSA-2001-2016'!S69</f>
        <v>0</v>
      </c>
      <c r="C66" s="190">
        <f>[2]dailyop!V287</f>
        <v>793.10956999999996</v>
      </c>
      <c r="D66" s="433">
        <v>750</v>
      </c>
      <c r="E66" s="185">
        <v>50</v>
      </c>
      <c r="F66" s="168">
        <f t="shared" si="0"/>
        <v>43.109569999999962</v>
      </c>
      <c r="G66" s="168">
        <v>2941</v>
      </c>
      <c r="H66" s="186" t="s">
        <v>50</v>
      </c>
      <c r="I66" s="187" t="s">
        <v>49</v>
      </c>
      <c r="J66" s="188" t="str">
        <f t="shared" si="1"/>
        <v>adjust</v>
      </c>
    </row>
    <row r="67" spans="1:10" s="195" customFormat="1" ht="12.75">
      <c r="A67" s="183">
        <v>42068</v>
      </c>
      <c r="B67" s="168">
        <f>'[1]FRSA-2001-2016'!S70</f>
        <v>0</v>
      </c>
      <c r="C67" s="190">
        <f>[2]dailyop!V288</f>
        <v>799.96799999999996</v>
      </c>
      <c r="D67" s="433">
        <v>750</v>
      </c>
      <c r="E67" s="185">
        <v>50</v>
      </c>
      <c r="F67" s="168">
        <f t="shared" si="0"/>
        <v>49.967999999999961</v>
      </c>
      <c r="G67" s="168">
        <v>2734</v>
      </c>
      <c r="H67" s="186" t="s">
        <v>50</v>
      </c>
      <c r="I67" s="187" t="s">
        <v>49</v>
      </c>
      <c r="J67" s="188" t="str">
        <f t="shared" si="1"/>
        <v>adjust</v>
      </c>
    </row>
    <row r="68" spans="1:10" s="195" customFormat="1" ht="12.75">
      <c r="A68" s="183">
        <v>42069</v>
      </c>
      <c r="B68" s="168">
        <f>'[1]FRSA-2001-2016'!S71</f>
        <v>0</v>
      </c>
      <c r="C68" s="190">
        <f>[2]dailyop!V289</f>
        <v>789.22748999999999</v>
      </c>
      <c r="D68" s="433">
        <v>750</v>
      </c>
      <c r="E68" s="185">
        <v>50</v>
      </c>
      <c r="F68" s="168">
        <f t="shared" ref="F68:F131" si="2">IF(D68+E68&gt;C68,C68-D68,E68)</f>
        <v>39.227489999999989</v>
      </c>
      <c r="G68" s="168">
        <v>1826</v>
      </c>
      <c r="H68" s="186" t="s">
        <v>50</v>
      </c>
      <c r="I68" s="187" t="s">
        <v>49</v>
      </c>
      <c r="J68" s="188" t="str">
        <f t="shared" ref="J68:J131" si="3">IF(E68+G68&gt;D68,"adjust","ok")</f>
        <v>adjust</v>
      </c>
    </row>
    <row r="69" spans="1:10" ht="12.75">
      <c r="A69" s="183">
        <v>42070</v>
      </c>
      <c r="B69" s="168">
        <f>'[1]FRSA-2001-2016'!S72</f>
        <v>0</v>
      </c>
      <c r="C69" s="190">
        <f>[2]dailyop!V290</f>
        <v>792.9048499999999</v>
      </c>
      <c r="D69" s="433">
        <v>750</v>
      </c>
      <c r="E69" s="185">
        <v>50</v>
      </c>
      <c r="F69" s="168">
        <f t="shared" si="2"/>
        <v>42.904849999999897</v>
      </c>
      <c r="G69" s="168">
        <v>1643</v>
      </c>
      <c r="H69" s="186" t="s">
        <v>50</v>
      </c>
      <c r="I69" s="187" t="s">
        <v>49</v>
      </c>
      <c r="J69" s="188" t="str">
        <f t="shared" si="3"/>
        <v>adjust</v>
      </c>
    </row>
    <row r="70" spans="1:10" ht="12.75">
      <c r="A70" s="183">
        <v>42071</v>
      </c>
      <c r="B70" s="168">
        <f>'[1]FRSA-2001-2016'!S73</f>
        <v>0</v>
      </c>
      <c r="C70" s="190">
        <f>[2]dailyop!V291</f>
        <v>797.02595899999994</v>
      </c>
      <c r="D70" s="433">
        <v>750</v>
      </c>
      <c r="E70" s="185">
        <v>50</v>
      </c>
      <c r="F70" s="168">
        <f t="shared" si="2"/>
        <v>47.025958999999943</v>
      </c>
      <c r="G70" s="168">
        <v>1388</v>
      </c>
      <c r="H70" s="186" t="s">
        <v>50</v>
      </c>
      <c r="I70" s="187" t="s">
        <v>49</v>
      </c>
      <c r="J70" s="188" t="str">
        <f t="shared" si="3"/>
        <v>adjust</v>
      </c>
    </row>
    <row r="71" spans="1:10" ht="12.75">
      <c r="A71" s="183">
        <v>42072</v>
      </c>
      <c r="B71" s="168">
        <f>'[1]FRSA-2001-2016'!S74</f>
        <v>0</v>
      </c>
      <c r="C71" s="190">
        <f>[2]dailyop!V292</f>
        <v>798.87909999999999</v>
      </c>
      <c r="D71" s="433">
        <v>750</v>
      </c>
      <c r="E71" s="185">
        <v>50</v>
      </c>
      <c r="F71" s="168">
        <f t="shared" si="2"/>
        <v>48.879099999999994</v>
      </c>
      <c r="G71" s="168">
        <v>1376</v>
      </c>
      <c r="H71" s="186" t="s">
        <v>50</v>
      </c>
      <c r="I71" s="187" t="s">
        <v>49</v>
      </c>
      <c r="J71" s="188" t="str">
        <f t="shared" si="3"/>
        <v>adjust</v>
      </c>
    </row>
    <row r="72" spans="1:10" ht="12.75">
      <c r="A72" s="183">
        <v>42073</v>
      </c>
      <c r="B72" s="168">
        <f>'[1]FRSA-2001-2016'!S75</f>
        <v>0</v>
      </c>
      <c r="C72" s="190">
        <f>[2]dailyop!V293</f>
        <v>801.20208511753913</v>
      </c>
      <c r="D72" s="433">
        <v>750</v>
      </c>
      <c r="E72" s="185">
        <v>50</v>
      </c>
      <c r="F72" s="168">
        <f t="shared" si="2"/>
        <v>50</v>
      </c>
      <c r="G72" s="168">
        <v>1376</v>
      </c>
      <c r="H72" s="186" t="s">
        <v>50</v>
      </c>
      <c r="I72" s="187" t="s">
        <v>49</v>
      </c>
      <c r="J72" s="188" t="str">
        <f t="shared" si="3"/>
        <v>adjust</v>
      </c>
    </row>
    <row r="73" spans="1:10" ht="12.75">
      <c r="A73" s="183">
        <v>42074</v>
      </c>
      <c r="B73" s="168">
        <f>'[1]FRSA-2001-2016'!S76</f>
        <v>0</v>
      </c>
      <c r="C73" s="190">
        <f>[2]dailyop!V294</f>
        <v>810.39222715867504</v>
      </c>
      <c r="D73" s="433">
        <v>750</v>
      </c>
      <c r="E73" s="185">
        <v>50</v>
      </c>
      <c r="F73" s="168">
        <f t="shared" si="2"/>
        <v>50</v>
      </c>
      <c r="G73" s="168">
        <v>1101</v>
      </c>
      <c r="H73" s="186" t="s">
        <v>50</v>
      </c>
      <c r="I73" s="187" t="s">
        <v>49</v>
      </c>
      <c r="J73" s="188" t="str">
        <f t="shared" si="3"/>
        <v>adjust</v>
      </c>
    </row>
    <row r="74" spans="1:10" ht="12.75">
      <c r="A74" s="183">
        <v>42075</v>
      </c>
      <c r="B74" s="168">
        <f>'[1]FRSA-2001-2016'!S77</f>
        <v>0</v>
      </c>
      <c r="C74" s="190">
        <f>[2]dailyop!V295</f>
        <v>812.5517246458453</v>
      </c>
      <c r="D74" s="433">
        <v>750</v>
      </c>
      <c r="E74" s="185">
        <v>50</v>
      </c>
      <c r="F74" s="168">
        <f t="shared" si="2"/>
        <v>50</v>
      </c>
      <c r="G74" s="168">
        <v>229</v>
      </c>
      <c r="H74" s="186" t="s">
        <v>50</v>
      </c>
      <c r="I74" s="187" t="s">
        <v>49</v>
      </c>
      <c r="J74" s="188" t="str">
        <f t="shared" si="3"/>
        <v>ok</v>
      </c>
    </row>
    <row r="75" spans="1:10" ht="12.75">
      <c r="A75" s="183">
        <v>42076</v>
      </c>
      <c r="B75" s="168">
        <f>'[1]FRSA-2001-2016'!S78</f>
        <v>0</v>
      </c>
      <c r="C75" s="190">
        <f>[2]dailyop!V296</f>
        <v>809.33444100302825</v>
      </c>
      <c r="D75" s="433">
        <v>750</v>
      </c>
      <c r="E75" s="185">
        <v>50</v>
      </c>
      <c r="F75" s="168">
        <f t="shared" si="2"/>
        <v>50</v>
      </c>
      <c r="G75" s="168">
        <v>229</v>
      </c>
      <c r="H75" s="186" t="s">
        <v>50</v>
      </c>
      <c r="I75" s="187" t="s">
        <v>49</v>
      </c>
      <c r="J75" s="188" t="str">
        <f t="shared" si="3"/>
        <v>ok</v>
      </c>
    </row>
    <row r="76" spans="1:10" s="195" customFormat="1" ht="12.75">
      <c r="A76" s="183">
        <v>42077</v>
      </c>
      <c r="B76" s="168">
        <f>'[1]FRSA-2001-2016'!S79</f>
        <v>0</v>
      </c>
      <c r="C76" s="190">
        <f>[2]dailyop!V297</f>
        <v>805.01798751941283</v>
      </c>
      <c r="D76" s="433">
        <v>750</v>
      </c>
      <c r="E76" s="185">
        <v>50</v>
      </c>
      <c r="F76" s="168">
        <f t="shared" si="2"/>
        <v>50</v>
      </c>
      <c r="G76" s="168">
        <v>229</v>
      </c>
      <c r="H76" s="186" t="s">
        <v>50</v>
      </c>
      <c r="I76" s="187" t="s">
        <v>49</v>
      </c>
      <c r="J76" s="188" t="str">
        <f t="shared" si="3"/>
        <v>ok</v>
      </c>
    </row>
    <row r="77" spans="1:10" ht="12.75">
      <c r="A77" s="183">
        <v>42078</v>
      </c>
      <c r="B77" s="168">
        <f>'[1]FRSA-2001-2016'!S80</f>
        <v>0</v>
      </c>
      <c r="C77" s="190">
        <f>[2]dailyop!V298</f>
        <v>795.70289011683064</v>
      </c>
      <c r="D77" s="433">
        <v>750</v>
      </c>
      <c r="E77" s="185">
        <v>50</v>
      </c>
      <c r="F77" s="168">
        <f t="shared" si="2"/>
        <v>45.702890116830645</v>
      </c>
      <c r="G77" s="168">
        <v>551</v>
      </c>
      <c r="H77" s="186" t="s">
        <v>50</v>
      </c>
      <c r="I77" s="187" t="s">
        <v>49</v>
      </c>
      <c r="J77" s="188" t="str">
        <f t="shared" si="3"/>
        <v>ok</v>
      </c>
    </row>
    <row r="78" spans="1:10" s="195" customFormat="1" ht="12.75">
      <c r="A78" s="183">
        <v>42079</v>
      </c>
      <c r="B78" s="168">
        <f>'[1]FRSA-2001-2016'!S81</f>
        <v>0</v>
      </c>
      <c r="C78" s="190">
        <f>[2]dailyop!V299</f>
        <v>796.30109906858684</v>
      </c>
      <c r="D78" s="433">
        <v>750</v>
      </c>
      <c r="E78" s="185">
        <v>50</v>
      </c>
      <c r="F78" s="168">
        <f t="shared" si="2"/>
        <v>46.301099068586836</v>
      </c>
      <c r="G78" s="168">
        <v>1188</v>
      </c>
      <c r="H78" s="186" t="s">
        <v>49</v>
      </c>
      <c r="I78" s="187" t="s">
        <v>49</v>
      </c>
      <c r="J78" s="188" t="str">
        <f t="shared" si="3"/>
        <v>adjust</v>
      </c>
    </row>
    <row r="79" spans="1:10" ht="12.75">
      <c r="A79" s="183">
        <v>42080</v>
      </c>
      <c r="B79" s="168">
        <f>'[1]FRSA-2001-2016'!S82</f>
        <v>0</v>
      </c>
      <c r="C79" s="190">
        <f>[2]dailyop!V300</f>
        <v>797.77</v>
      </c>
      <c r="D79" s="433">
        <v>750</v>
      </c>
      <c r="E79" s="185">
        <v>50</v>
      </c>
      <c r="F79" s="168">
        <f t="shared" si="2"/>
        <v>47.769999999999982</v>
      </c>
      <c r="G79" s="168">
        <v>818</v>
      </c>
      <c r="H79" s="186" t="s">
        <v>49</v>
      </c>
      <c r="I79" s="187" t="s">
        <v>49</v>
      </c>
      <c r="J79" s="188" t="str">
        <f t="shared" si="3"/>
        <v>adjust</v>
      </c>
    </row>
    <row r="80" spans="1:10" ht="12.75">
      <c r="A80" s="183">
        <v>42081</v>
      </c>
      <c r="B80" s="168">
        <f>'[1]FRSA-2001-2016'!S83</f>
        <v>0</v>
      </c>
      <c r="C80" s="190">
        <f>[2]dailyop!V301</f>
        <v>801.36599999999999</v>
      </c>
      <c r="D80" s="433">
        <v>750</v>
      </c>
      <c r="E80" s="185">
        <v>50</v>
      </c>
      <c r="F80" s="168">
        <f t="shared" si="2"/>
        <v>50</v>
      </c>
      <c r="G80" s="168">
        <v>908</v>
      </c>
      <c r="H80" s="186" t="s">
        <v>49</v>
      </c>
      <c r="I80" s="187" t="s">
        <v>49</v>
      </c>
      <c r="J80" s="188" t="str">
        <f t="shared" si="3"/>
        <v>adjust</v>
      </c>
    </row>
    <row r="81" spans="1:10" ht="12.75">
      <c r="A81" s="183">
        <v>42082</v>
      </c>
      <c r="B81" s="168">
        <f>'[1]FRSA-2001-2016'!S84</f>
        <v>300</v>
      </c>
      <c r="C81" s="190">
        <f>[2]dailyop!V302</f>
        <v>799.41</v>
      </c>
      <c r="D81" s="433">
        <v>750</v>
      </c>
      <c r="E81" s="185">
        <v>50</v>
      </c>
      <c r="F81" s="168">
        <f t="shared" si="2"/>
        <v>49.409999999999968</v>
      </c>
      <c r="G81" s="168">
        <v>633</v>
      </c>
      <c r="H81" s="186" t="s">
        <v>49</v>
      </c>
      <c r="I81" s="187" t="s">
        <v>49</v>
      </c>
      <c r="J81" s="188" t="str">
        <f t="shared" si="3"/>
        <v>ok</v>
      </c>
    </row>
    <row r="82" spans="1:10" ht="12.75">
      <c r="A82" s="183">
        <v>42083</v>
      </c>
      <c r="B82" s="168">
        <f>'[1]FRSA-2001-2016'!S85</f>
        <v>300</v>
      </c>
      <c r="C82" s="190">
        <f>[2]dailyop!V303</f>
        <v>795.26600000000008</v>
      </c>
      <c r="D82" s="433">
        <v>750</v>
      </c>
      <c r="E82" s="185">
        <v>50</v>
      </c>
      <c r="F82" s="168">
        <f t="shared" si="2"/>
        <v>45.266000000000076</v>
      </c>
      <c r="G82" s="168">
        <v>541</v>
      </c>
      <c r="H82" s="186" t="s">
        <v>49</v>
      </c>
      <c r="I82" s="187" t="s">
        <v>49</v>
      </c>
      <c r="J82" s="188" t="str">
        <f t="shared" si="3"/>
        <v>ok</v>
      </c>
    </row>
    <row r="83" spans="1:10" ht="12.75">
      <c r="A83" s="183">
        <v>42084</v>
      </c>
      <c r="B83" s="168">
        <f>'[1]FRSA-2001-2016'!S86</f>
        <v>339</v>
      </c>
      <c r="C83" s="190">
        <f>[2]dailyop!V304</f>
        <v>807.10299999999995</v>
      </c>
      <c r="D83" s="433">
        <v>750</v>
      </c>
      <c r="E83" s="185">
        <v>50</v>
      </c>
      <c r="F83" s="168">
        <f t="shared" si="2"/>
        <v>50</v>
      </c>
      <c r="G83" s="168">
        <v>542</v>
      </c>
      <c r="H83" s="186" t="s">
        <v>49</v>
      </c>
      <c r="I83" s="187" t="s">
        <v>49</v>
      </c>
      <c r="J83" s="188" t="str">
        <f t="shared" si="3"/>
        <v>ok</v>
      </c>
    </row>
    <row r="84" spans="1:10" ht="12.75">
      <c r="A84" s="183">
        <v>42085</v>
      </c>
      <c r="B84" s="168">
        <f>'[1]FRSA-2001-2016'!S87</f>
        <v>430</v>
      </c>
      <c r="C84" s="190">
        <f>[2]dailyop!V305</f>
        <v>821.87</v>
      </c>
      <c r="D84" s="433">
        <v>750</v>
      </c>
      <c r="E84" s="185">
        <v>50</v>
      </c>
      <c r="F84" s="168">
        <f t="shared" si="2"/>
        <v>50</v>
      </c>
      <c r="G84" s="168">
        <v>549</v>
      </c>
      <c r="H84" s="186" t="s">
        <v>49</v>
      </c>
      <c r="I84" s="187" t="s">
        <v>49</v>
      </c>
      <c r="J84" s="188" t="str">
        <f t="shared" si="3"/>
        <v>ok</v>
      </c>
    </row>
    <row r="85" spans="1:10" ht="12.75">
      <c r="A85" s="183">
        <v>42086</v>
      </c>
      <c r="B85" s="168">
        <f>'[1]FRSA-2001-2016'!S88</f>
        <v>455</v>
      </c>
      <c r="C85" s="190">
        <f>[2]dailyop!V306</f>
        <v>835.74</v>
      </c>
      <c r="D85" s="433">
        <v>750</v>
      </c>
      <c r="E85" s="185">
        <v>50</v>
      </c>
      <c r="F85" s="168">
        <f t="shared" si="2"/>
        <v>50</v>
      </c>
      <c r="G85" s="168">
        <v>549</v>
      </c>
      <c r="H85" s="186" t="s">
        <v>49</v>
      </c>
      <c r="I85" s="187" t="s">
        <v>49</v>
      </c>
      <c r="J85" s="188" t="str">
        <f t="shared" si="3"/>
        <v>ok</v>
      </c>
    </row>
    <row r="86" spans="1:10" s="195" customFormat="1" ht="12.75">
      <c r="A86" s="183">
        <v>42087</v>
      </c>
      <c r="B86" s="168">
        <f>'[1]FRSA-2001-2016'!S89</f>
        <v>531</v>
      </c>
      <c r="C86" s="190">
        <f>[2]dailyop!V307</f>
        <v>817.68552269056056</v>
      </c>
      <c r="D86" s="433">
        <v>750</v>
      </c>
      <c r="E86" s="185">
        <v>50</v>
      </c>
      <c r="F86" s="168">
        <f t="shared" si="2"/>
        <v>50</v>
      </c>
      <c r="G86" s="168">
        <v>549</v>
      </c>
      <c r="H86" s="186" t="s">
        <v>49</v>
      </c>
      <c r="I86" s="187" t="s">
        <v>49</v>
      </c>
      <c r="J86" s="188" t="str">
        <f t="shared" si="3"/>
        <v>ok</v>
      </c>
    </row>
    <row r="87" spans="1:10" ht="12.75">
      <c r="A87" s="183">
        <v>42088</v>
      </c>
      <c r="B87" s="168">
        <f>'[1]FRSA-2001-2016'!S90</f>
        <v>555</v>
      </c>
      <c r="C87" s="190">
        <f>[2]dailyop!V308</f>
        <v>796.84354387729024</v>
      </c>
      <c r="D87" s="433">
        <v>750</v>
      </c>
      <c r="E87" s="185">
        <v>50</v>
      </c>
      <c r="F87" s="168">
        <f t="shared" si="2"/>
        <v>46.843543877290244</v>
      </c>
      <c r="G87" s="168">
        <v>547</v>
      </c>
      <c r="H87" s="186" t="s">
        <v>49</v>
      </c>
      <c r="I87" s="187" t="s">
        <v>49</v>
      </c>
      <c r="J87" s="188" t="str">
        <f t="shared" si="3"/>
        <v>ok</v>
      </c>
    </row>
    <row r="88" spans="1:10" ht="12.75">
      <c r="A88" s="183">
        <v>42089</v>
      </c>
      <c r="B88" s="168">
        <f>'[1]FRSA-2001-2016'!S91</f>
        <v>558</v>
      </c>
      <c r="C88" s="190">
        <f>[2]dailyop!V309</f>
        <v>792.38745173815119</v>
      </c>
      <c r="D88" s="433">
        <v>750</v>
      </c>
      <c r="E88" s="185">
        <v>50</v>
      </c>
      <c r="F88" s="168">
        <f t="shared" si="2"/>
        <v>42.387451738151185</v>
      </c>
      <c r="G88" s="168">
        <v>454</v>
      </c>
      <c r="H88" s="186" t="s">
        <v>49</v>
      </c>
      <c r="I88" s="187" t="s">
        <v>49</v>
      </c>
      <c r="J88" s="188" t="str">
        <f t="shared" si="3"/>
        <v>ok</v>
      </c>
    </row>
    <row r="89" spans="1:10" ht="12.75">
      <c r="A89" s="183">
        <v>42090</v>
      </c>
      <c r="B89" s="168">
        <f>'[1]FRSA-2001-2016'!S92</f>
        <v>545</v>
      </c>
      <c r="C89" s="190">
        <f>[2]dailyop!V310</f>
        <v>790.358131943628</v>
      </c>
      <c r="D89" s="433">
        <v>750</v>
      </c>
      <c r="E89" s="185">
        <v>50</v>
      </c>
      <c r="F89" s="168">
        <f t="shared" si="2"/>
        <v>40.358131943627995</v>
      </c>
      <c r="G89" s="168">
        <v>541</v>
      </c>
      <c r="H89" s="186" t="s">
        <v>49</v>
      </c>
      <c r="I89" s="187" t="s">
        <v>49</v>
      </c>
      <c r="J89" s="188" t="str">
        <f t="shared" si="3"/>
        <v>ok</v>
      </c>
    </row>
    <row r="90" spans="1:10" ht="12.75">
      <c r="A90" s="183">
        <v>42091</v>
      </c>
      <c r="B90" s="168">
        <f>'[1]FRSA-2001-2016'!S93</f>
        <v>545</v>
      </c>
      <c r="C90" s="190">
        <f>[2]dailyop!V311</f>
        <v>791.20692584764595</v>
      </c>
      <c r="D90" s="433">
        <v>750</v>
      </c>
      <c r="E90" s="185">
        <v>50</v>
      </c>
      <c r="F90" s="168">
        <f t="shared" si="2"/>
        <v>41.206925847645948</v>
      </c>
      <c r="G90" s="168">
        <v>229</v>
      </c>
      <c r="H90" s="186" t="s">
        <v>49</v>
      </c>
      <c r="I90" s="187" t="s">
        <v>49</v>
      </c>
      <c r="J90" s="188" t="str">
        <f t="shared" si="3"/>
        <v>ok</v>
      </c>
    </row>
    <row r="91" spans="1:10" ht="12.75">
      <c r="A91" s="183">
        <v>42092</v>
      </c>
      <c r="B91" s="168">
        <f>'[1]FRSA-2001-2016'!S94</f>
        <v>525</v>
      </c>
      <c r="C91" s="190">
        <f>[2]dailyop!V312</f>
        <v>792.48628135598926</v>
      </c>
      <c r="D91" s="433">
        <v>750</v>
      </c>
      <c r="E91" s="185">
        <v>50</v>
      </c>
      <c r="F91" s="168">
        <f t="shared" si="2"/>
        <v>42.486281355989263</v>
      </c>
      <c r="G91" s="168">
        <v>445</v>
      </c>
      <c r="H91" s="186" t="s">
        <v>49</v>
      </c>
      <c r="I91" s="187" t="s">
        <v>49</v>
      </c>
      <c r="J91" s="188" t="str">
        <f t="shared" si="3"/>
        <v>ok</v>
      </c>
    </row>
    <row r="92" spans="1:10" ht="12.75">
      <c r="A92" s="183">
        <v>42093</v>
      </c>
      <c r="B92" s="168">
        <f>'[1]FRSA-2001-2016'!S95</f>
        <v>473</v>
      </c>
      <c r="C92" s="190">
        <f>[2]dailyop!V313</f>
        <v>792.34421799999996</v>
      </c>
      <c r="D92" s="433">
        <v>750</v>
      </c>
      <c r="E92" s="185">
        <v>50</v>
      </c>
      <c r="F92" s="168">
        <f t="shared" si="2"/>
        <v>42.344217999999955</v>
      </c>
      <c r="G92" s="168">
        <v>541</v>
      </c>
      <c r="H92" s="186" t="s">
        <v>49</v>
      </c>
      <c r="I92" s="187" t="s">
        <v>49</v>
      </c>
      <c r="J92" s="188" t="str">
        <f t="shared" si="3"/>
        <v>ok</v>
      </c>
    </row>
    <row r="93" spans="1:10" ht="12.75">
      <c r="A93" s="183">
        <v>42094</v>
      </c>
      <c r="B93" s="168">
        <f>'[1]FRSA-2001-2016'!S96</f>
        <v>394</v>
      </c>
      <c r="C93" s="190">
        <f>[2]dailyop!V314</f>
        <v>790.2510400000001</v>
      </c>
      <c r="D93" s="433">
        <v>750</v>
      </c>
      <c r="E93" s="185">
        <v>50</v>
      </c>
      <c r="F93" s="168">
        <f t="shared" si="2"/>
        <v>40.251040000000103</v>
      </c>
      <c r="G93" s="168">
        <v>541</v>
      </c>
      <c r="H93" s="186" t="s">
        <v>49</v>
      </c>
      <c r="I93" s="187" t="s">
        <v>49</v>
      </c>
      <c r="J93" s="188" t="str">
        <f t="shared" si="3"/>
        <v>ok</v>
      </c>
    </row>
    <row r="94" spans="1:10" ht="12.75">
      <c r="A94" s="183">
        <v>42095</v>
      </c>
      <c r="B94" s="168">
        <f>'[1]FRSA-2001-2016'!S97</f>
        <v>263</v>
      </c>
      <c r="C94" s="190">
        <f>[2]dailyop!V315</f>
        <v>791.7815700000001</v>
      </c>
      <c r="D94" s="433">
        <v>750</v>
      </c>
      <c r="E94" s="185">
        <v>50</v>
      </c>
      <c r="F94" s="168">
        <f t="shared" si="2"/>
        <v>41.781570000000102</v>
      </c>
      <c r="G94" s="168">
        <v>546</v>
      </c>
      <c r="H94" s="186" t="s">
        <v>49</v>
      </c>
      <c r="I94" s="187" t="s">
        <v>49</v>
      </c>
      <c r="J94" s="188" t="str">
        <f t="shared" si="3"/>
        <v>ok</v>
      </c>
    </row>
    <row r="95" spans="1:10" ht="12.75">
      <c r="A95" s="183">
        <v>42096</v>
      </c>
      <c r="B95" s="168">
        <f>'[1]FRSA-2001-2016'!S98</f>
        <v>0</v>
      </c>
      <c r="C95" s="190">
        <f>[2]dailyop!V316</f>
        <v>1160.4163599999999</v>
      </c>
      <c r="D95" s="433">
        <v>750</v>
      </c>
      <c r="E95" s="185">
        <v>50</v>
      </c>
      <c r="F95" s="168">
        <f t="shared" si="2"/>
        <v>50</v>
      </c>
      <c r="G95" s="168">
        <v>546</v>
      </c>
      <c r="H95" s="186" t="s">
        <v>49</v>
      </c>
      <c r="I95" s="187" t="s">
        <v>49</v>
      </c>
      <c r="J95" s="188" t="str">
        <f t="shared" si="3"/>
        <v>ok</v>
      </c>
    </row>
    <row r="96" spans="1:10" s="200" customFormat="1" ht="12.75">
      <c r="A96" s="183">
        <v>42097</v>
      </c>
      <c r="B96" s="168">
        <f>'[1]FRSA-2001-2016'!S99</f>
        <v>0</v>
      </c>
      <c r="C96" s="190">
        <f>[2]dailyop!V317</f>
        <v>1601.8592000000001</v>
      </c>
      <c r="D96" s="433">
        <v>750</v>
      </c>
      <c r="E96" s="185">
        <v>50</v>
      </c>
      <c r="F96" s="168">
        <f t="shared" si="2"/>
        <v>50</v>
      </c>
      <c r="G96" s="168">
        <v>229</v>
      </c>
      <c r="H96" s="186" t="s">
        <v>49</v>
      </c>
      <c r="I96" s="187" t="s">
        <v>49</v>
      </c>
      <c r="J96" s="188" t="str">
        <f t="shared" si="3"/>
        <v>ok</v>
      </c>
    </row>
    <row r="97" spans="1:10" s="200" customFormat="1" ht="12.75">
      <c r="A97" s="183">
        <v>42098</v>
      </c>
      <c r="B97" s="168">
        <f>'[1]FRSA-2001-2016'!S100</f>
        <v>0</v>
      </c>
      <c r="C97" s="190">
        <f>[2]dailyop!V318</f>
        <v>1610.32773</v>
      </c>
      <c r="D97" s="433">
        <v>750</v>
      </c>
      <c r="E97" s="185">
        <v>50</v>
      </c>
      <c r="F97" s="168">
        <f t="shared" si="2"/>
        <v>50</v>
      </c>
      <c r="G97" s="168">
        <v>546</v>
      </c>
      <c r="H97" s="186" t="s">
        <v>49</v>
      </c>
      <c r="I97" s="187" t="s">
        <v>49</v>
      </c>
      <c r="J97" s="188" t="str">
        <f t="shared" si="3"/>
        <v>ok</v>
      </c>
    </row>
    <row r="98" spans="1:10" ht="12.75">
      <c r="A98" s="183">
        <v>42099</v>
      </c>
      <c r="B98" s="168">
        <f>'[1]FRSA-2001-2016'!S101</f>
        <v>0</v>
      </c>
      <c r="C98" s="190">
        <f>[2]dailyop!V319</f>
        <v>1499.66824</v>
      </c>
      <c r="D98" s="433">
        <v>750</v>
      </c>
      <c r="E98" s="185">
        <v>50</v>
      </c>
      <c r="F98" s="168">
        <f t="shared" si="2"/>
        <v>50</v>
      </c>
      <c r="G98" s="168">
        <v>496</v>
      </c>
      <c r="H98" s="186" t="s">
        <v>49</v>
      </c>
      <c r="I98" s="187" t="s">
        <v>49</v>
      </c>
      <c r="J98" s="188" t="str">
        <f t="shared" si="3"/>
        <v>ok</v>
      </c>
    </row>
    <row r="99" spans="1:10" ht="12.75">
      <c r="A99" s="183">
        <v>42100</v>
      </c>
      <c r="B99" s="168">
        <f>'[1]FRSA-2001-2016'!S102</f>
        <v>0</v>
      </c>
      <c r="C99" s="190">
        <f>[2]dailyop!V320</f>
        <v>1311.0704904050551</v>
      </c>
      <c r="D99" s="433">
        <v>750</v>
      </c>
      <c r="E99" s="185">
        <v>50</v>
      </c>
      <c r="F99" s="168">
        <f t="shared" si="2"/>
        <v>50</v>
      </c>
      <c r="G99" s="168">
        <v>275</v>
      </c>
      <c r="H99" s="186" t="s">
        <v>49</v>
      </c>
      <c r="I99" s="187" t="s">
        <v>49</v>
      </c>
      <c r="J99" s="188" t="str">
        <f t="shared" si="3"/>
        <v>ok</v>
      </c>
    </row>
    <row r="100" spans="1:10" ht="12.75">
      <c r="A100" s="183">
        <v>42101</v>
      </c>
      <c r="B100" s="168">
        <f>'[1]FRSA-2001-2016'!S103</f>
        <v>0</v>
      </c>
      <c r="C100" s="190">
        <f>[2]dailyop!V321</f>
        <v>1112.1154899520818</v>
      </c>
      <c r="D100" s="433">
        <v>750</v>
      </c>
      <c r="E100" s="185">
        <v>50</v>
      </c>
      <c r="F100" s="168">
        <f t="shared" si="2"/>
        <v>50</v>
      </c>
      <c r="G100" s="168">
        <v>449</v>
      </c>
      <c r="H100" s="186" t="s">
        <v>49</v>
      </c>
      <c r="I100" s="187" t="s">
        <v>49</v>
      </c>
      <c r="J100" s="188" t="str">
        <f t="shared" si="3"/>
        <v>ok</v>
      </c>
    </row>
    <row r="101" spans="1:10" ht="12.75">
      <c r="A101" s="183">
        <v>42102</v>
      </c>
      <c r="B101" s="168">
        <f>'[1]FRSA-2001-2016'!S104</f>
        <v>0</v>
      </c>
      <c r="C101" s="190">
        <f>[2]dailyop!V322</f>
        <v>898.60595640955012</v>
      </c>
      <c r="D101" s="433">
        <v>750</v>
      </c>
      <c r="E101" s="185">
        <v>50</v>
      </c>
      <c r="F101" s="168">
        <f t="shared" si="2"/>
        <v>50</v>
      </c>
      <c r="G101" s="168">
        <v>449</v>
      </c>
      <c r="H101" s="186" t="s">
        <v>49</v>
      </c>
      <c r="I101" s="187" t="s">
        <v>49</v>
      </c>
      <c r="J101" s="188" t="str">
        <f t="shared" si="3"/>
        <v>ok</v>
      </c>
    </row>
    <row r="102" spans="1:10" ht="12.75">
      <c r="A102" s="183">
        <v>42103</v>
      </c>
      <c r="B102" s="168">
        <f>'[1]FRSA-2001-2016'!S105</f>
        <v>0</v>
      </c>
      <c r="C102" s="190">
        <f>[2]dailyop!V323</f>
        <v>824.07177293186021</v>
      </c>
      <c r="D102" s="433">
        <v>750</v>
      </c>
      <c r="E102" s="185">
        <v>50</v>
      </c>
      <c r="F102" s="168">
        <f t="shared" si="2"/>
        <v>50</v>
      </c>
      <c r="G102" s="168">
        <v>449</v>
      </c>
      <c r="H102" s="186" t="s">
        <v>49</v>
      </c>
      <c r="I102" s="187" t="s">
        <v>49</v>
      </c>
      <c r="J102" s="188" t="str">
        <f t="shared" si="3"/>
        <v>ok</v>
      </c>
    </row>
    <row r="103" spans="1:10" s="195" customFormat="1" ht="12.75">
      <c r="A103" s="183">
        <v>42104</v>
      </c>
      <c r="B103" s="168">
        <f>'[1]FRSA-2001-2016'!S106</f>
        <v>0</v>
      </c>
      <c r="C103" s="190">
        <f>[2]dailyop!V324</f>
        <v>806.92204019060114</v>
      </c>
      <c r="D103" s="433">
        <v>750</v>
      </c>
      <c r="E103" s="185">
        <v>50</v>
      </c>
      <c r="F103" s="168">
        <f t="shared" si="2"/>
        <v>50</v>
      </c>
      <c r="G103" s="168">
        <v>449</v>
      </c>
      <c r="H103" s="186" t="s">
        <v>49</v>
      </c>
      <c r="I103" s="187" t="s">
        <v>49</v>
      </c>
      <c r="J103" s="188" t="str">
        <f t="shared" si="3"/>
        <v>ok</v>
      </c>
    </row>
    <row r="104" spans="1:10" s="195" customFormat="1" ht="12.75">
      <c r="A104" s="183">
        <v>42105</v>
      </c>
      <c r="B104" s="168">
        <f>'[1]FRSA-2001-2016'!S107</f>
        <v>0</v>
      </c>
      <c r="C104" s="190">
        <f>[2]dailyop!V325</f>
        <v>804.7759855705126</v>
      </c>
      <c r="D104" s="433">
        <v>750</v>
      </c>
      <c r="E104" s="185">
        <v>50</v>
      </c>
      <c r="F104" s="168">
        <f t="shared" si="2"/>
        <v>50</v>
      </c>
      <c r="G104" s="168">
        <v>541</v>
      </c>
      <c r="H104" s="186" t="s">
        <v>49</v>
      </c>
      <c r="I104" s="187" t="s">
        <v>49</v>
      </c>
      <c r="J104" s="188" t="str">
        <f t="shared" si="3"/>
        <v>ok</v>
      </c>
    </row>
    <row r="105" spans="1:10" s="195" customFormat="1" ht="12.75">
      <c r="A105" s="183">
        <v>42106</v>
      </c>
      <c r="B105" s="168">
        <f>'[1]FRSA-2001-2016'!S108</f>
        <v>0</v>
      </c>
      <c r="C105" s="190">
        <f>[2]dailyop!V326</f>
        <v>793.05865253267166</v>
      </c>
      <c r="D105" s="433">
        <v>750</v>
      </c>
      <c r="E105" s="185">
        <v>50</v>
      </c>
      <c r="F105" s="168">
        <f t="shared" si="2"/>
        <v>43.058652532671658</v>
      </c>
      <c r="G105" s="168">
        <v>450</v>
      </c>
      <c r="H105" s="186" t="s">
        <v>49</v>
      </c>
      <c r="I105" s="187" t="s">
        <v>49</v>
      </c>
      <c r="J105" s="188" t="str">
        <f t="shared" si="3"/>
        <v>ok</v>
      </c>
    </row>
    <row r="106" spans="1:10" s="195" customFormat="1" ht="12.75">
      <c r="A106" s="183">
        <v>42107</v>
      </c>
      <c r="B106" s="168">
        <f>'[1]FRSA-2001-2016'!S109</f>
        <v>0</v>
      </c>
      <c r="C106" s="190">
        <f>[2]dailyop!V327</f>
        <v>795.68585110678328</v>
      </c>
      <c r="D106" s="433">
        <v>750</v>
      </c>
      <c r="E106" s="185">
        <v>50</v>
      </c>
      <c r="F106" s="168">
        <f t="shared" si="2"/>
        <v>45.685851106783275</v>
      </c>
      <c r="G106" s="168">
        <v>450</v>
      </c>
      <c r="H106" s="186" t="s">
        <v>49</v>
      </c>
      <c r="I106" s="187" t="s">
        <v>49</v>
      </c>
      <c r="J106" s="188" t="str">
        <f t="shared" si="3"/>
        <v>ok</v>
      </c>
    </row>
    <row r="107" spans="1:10" s="195" customFormat="1" ht="12.75">
      <c r="A107" s="183">
        <v>42108</v>
      </c>
      <c r="B107" s="168">
        <f>'[1]FRSA-2001-2016'!S110</f>
        <v>0</v>
      </c>
      <c r="C107" s="190">
        <f>[2]dailyop!V328</f>
        <v>801.34519999999998</v>
      </c>
      <c r="D107" s="433">
        <v>750</v>
      </c>
      <c r="E107" s="185">
        <v>50</v>
      </c>
      <c r="F107" s="168">
        <f t="shared" si="2"/>
        <v>50</v>
      </c>
      <c r="G107" s="168">
        <v>375</v>
      </c>
      <c r="H107" s="186" t="s">
        <v>49</v>
      </c>
      <c r="I107" s="187" t="s">
        <v>49</v>
      </c>
      <c r="J107" s="188" t="str">
        <f t="shared" si="3"/>
        <v>ok</v>
      </c>
    </row>
    <row r="108" spans="1:10" s="195" customFormat="1" ht="12.75">
      <c r="A108" s="183">
        <v>42109</v>
      </c>
      <c r="B108" s="168">
        <f>'[1]FRSA-2001-2016'!S111</f>
        <v>0</v>
      </c>
      <c r="C108" s="190">
        <f>[2]dailyop!V329</f>
        <v>792.52167899999995</v>
      </c>
      <c r="D108" s="433">
        <v>750</v>
      </c>
      <c r="E108" s="185">
        <v>50</v>
      </c>
      <c r="F108" s="168">
        <f t="shared" si="2"/>
        <v>42.521678999999949</v>
      </c>
      <c r="G108" s="168">
        <v>658</v>
      </c>
      <c r="H108" s="186" t="s">
        <v>49</v>
      </c>
      <c r="I108" s="187" t="s">
        <v>49</v>
      </c>
      <c r="J108" s="188" t="str">
        <f t="shared" si="3"/>
        <v>ok</v>
      </c>
    </row>
    <row r="109" spans="1:10" s="195" customFormat="1" ht="12.75">
      <c r="A109" s="183">
        <v>42110</v>
      </c>
      <c r="B109" s="168">
        <f>'[1]FRSA-2001-2016'!S112</f>
        <v>0</v>
      </c>
      <c r="C109" s="190">
        <f>[2]dailyop!V330</f>
        <v>789.50329999999997</v>
      </c>
      <c r="D109" s="433">
        <v>750</v>
      </c>
      <c r="E109" s="185">
        <v>50</v>
      </c>
      <c r="F109" s="168">
        <f t="shared" si="2"/>
        <v>39.503299999999967</v>
      </c>
      <c r="G109" s="168">
        <v>664</v>
      </c>
      <c r="H109" s="186" t="s">
        <v>49</v>
      </c>
      <c r="I109" s="187" t="s">
        <v>49</v>
      </c>
      <c r="J109" s="188" t="str">
        <f t="shared" si="3"/>
        <v>ok</v>
      </c>
    </row>
    <row r="110" spans="1:10" s="195" customFormat="1" ht="12.75">
      <c r="A110" s="183">
        <v>42111</v>
      </c>
      <c r="B110" s="168">
        <f>'[1]FRSA-2001-2016'!S113</f>
        <v>103</v>
      </c>
      <c r="C110" s="190">
        <f>[2]dailyop!V331</f>
        <v>949.75409999999988</v>
      </c>
      <c r="D110" s="433">
        <v>750</v>
      </c>
      <c r="E110" s="185">
        <v>50</v>
      </c>
      <c r="F110" s="168">
        <f t="shared" si="2"/>
        <v>50</v>
      </c>
      <c r="G110" s="168">
        <v>552</v>
      </c>
      <c r="H110" s="186" t="s">
        <v>49</v>
      </c>
      <c r="I110" s="187" t="s">
        <v>49</v>
      </c>
      <c r="J110" s="188" t="str">
        <f t="shared" si="3"/>
        <v>ok</v>
      </c>
    </row>
    <row r="111" spans="1:10" s="195" customFormat="1" ht="12.75">
      <c r="A111" s="183">
        <v>42112</v>
      </c>
      <c r="B111" s="168">
        <f>'[1]FRSA-2001-2016'!S114</f>
        <v>202</v>
      </c>
      <c r="C111" s="190">
        <f>[2]dailyop!V332</f>
        <v>1312.9670900000001</v>
      </c>
      <c r="D111" s="433">
        <v>750</v>
      </c>
      <c r="E111" s="185">
        <v>50</v>
      </c>
      <c r="F111" s="168">
        <f t="shared" si="2"/>
        <v>50</v>
      </c>
      <c r="G111" s="168">
        <v>266</v>
      </c>
      <c r="H111" s="186" t="s">
        <v>49</v>
      </c>
      <c r="I111" s="187" t="s">
        <v>49</v>
      </c>
      <c r="J111" s="188" t="str">
        <f t="shared" si="3"/>
        <v>ok</v>
      </c>
    </row>
    <row r="112" spans="1:10" s="195" customFormat="1" ht="12.75">
      <c r="A112" s="183">
        <v>42113</v>
      </c>
      <c r="B112" s="168">
        <f>'[1]FRSA-2001-2016'!S115</f>
        <v>274</v>
      </c>
      <c r="C112" s="190">
        <f>[2]dailyop!V333</f>
        <v>1325.363501</v>
      </c>
      <c r="D112" s="433">
        <v>750</v>
      </c>
      <c r="E112" s="185">
        <v>50</v>
      </c>
      <c r="F112" s="168">
        <f t="shared" si="2"/>
        <v>50</v>
      </c>
      <c r="G112" s="168">
        <v>569</v>
      </c>
      <c r="H112" s="186" t="s">
        <v>49</v>
      </c>
      <c r="I112" s="187" t="s">
        <v>49</v>
      </c>
      <c r="J112" s="188" t="str">
        <f t="shared" si="3"/>
        <v>ok</v>
      </c>
    </row>
    <row r="113" spans="1:10" s="195" customFormat="1" ht="12.75">
      <c r="A113" s="183">
        <v>42114</v>
      </c>
      <c r="B113" s="168">
        <f>'[1]FRSA-2001-2016'!S116</f>
        <v>241</v>
      </c>
      <c r="C113" s="190">
        <f>[2]dailyop!V334</f>
        <v>1329.534189</v>
      </c>
      <c r="D113" s="433">
        <v>750</v>
      </c>
      <c r="E113" s="185">
        <v>50</v>
      </c>
      <c r="F113" s="168">
        <f t="shared" si="2"/>
        <v>50</v>
      </c>
      <c r="G113" s="168">
        <v>492</v>
      </c>
      <c r="H113" s="186" t="s">
        <v>49</v>
      </c>
      <c r="I113" s="187" t="s">
        <v>49</v>
      </c>
      <c r="J113" s="188" t="str">
        <f t="shared" si="3"/>
        <v>ok</v>
      </c>
    </row>
    <row r="114" spans="1:10" ht="12.75">
      <c r="A114" s="183">
        <v>42115</v>
      </c>
      <c r="B114" s="168">
        <f>'[1]FRSA-2001-2016'!S117</f>
        <v>339</v>
      </c>
      <c r="C114" s="190">
        <f>[2]dailyop!V335</f>
        <v>1301.5821241811982</v>
      </c>
      <c r="D114" s="433">
        <v>750</v>
      </c>
      <c r="E114" s="185">
        <v>50</v>
      </c>
      <c r="F114" s="168">
        <f t="shared" si="2"/>
        <v>50</v>
      </c>
      <c r="G114" s="168">
        <v>445</v>
      </c>
      <c r="H114" s="186" t="s">
        <v>49</v>
      </c>
      <c r="I114" s="187" t="s">
        <v>49</v>
      </c>
      <c r="J114" s="188" t="str">
        <f t="shared" si="3"/>
        <v>ok</v>
      </c>
    </row>
    <row r="115" spans="1:10" ht="12.75">
      <c r="A115" s="183">
        <v>42116</v>
      </c>
      <c r="B115" s="168">
        <f>'[1]FRSA-2001-2016'!S118</f>
        <v>497</v>
      </c>
      <c r="C115" s="190">
        <f>[2]dailyop!V336</f>
        <v>1326.228591184235</v>
      </c>
      <c r="D115" s="433">
        <v>750</v>
      </c>
      <c r="E115" s="185">
        <v>50</v>
      </c>
      <c r="F115" s="168">
        <f t="shared" si="2"/>
        <v>50</v>
      </c>
      <c r="G115" s="168">
        <v>510</v>
      </c>
      <c r="H115" s="186" t="s">
        <v>49</v>
      </c>
      <c r="I115" s="187" t="s">
        <v>49</v>
      </c>
      <c r="J115" s="188" t="str">
        <f t="shared" si="3"/>
        <v>ok</v>
      </c>
    </row>
    <row r="116" spans="1:10" ht="12.75">
      <c r="A116" s="183">
        <v>42117</v>
      </c>
      <c r="B116" s="168">
        <f>'[1]FRSA-2001-2016'!S119</f>
        <v>624</v>
      </c>
      <c r="C116" s="190">
        <f>[2]dailyop!V337</f>
        <v>1329.0611097722201</v>
      </c>
      <c r="D116" s="433">
        <v>750</v>
      </c>
      <c r="E116" s="185">
        <v>50</v>
      </c>
      <c r="F116" s="168">
        <f t="shared" si="2"/>
        <v>50</v>
      </c>
      <c r="G116" s="168">
        <v>462</v>
      </c>
      <c r="H116" s="186" t="s">
        <v>49</v>
      </c>
      <c r="I116" s="187" t="s">
        <v>49</v>
      </c>
      <c r="J116" s="188" t="str">
        <f t="shared" si="3"/>
        <v>ok</v>
      </c>
    </row>
    <row r="117" spans="1:10" ht="12.75">
      <c r="A117" s="183">
        <v>42118</v>
      </c>
      <c r="B117" s="168">
        <f>'[1]FRSA-2001-2016'!S120</f>
        <v>841</v>
      </c>
      <c r="C117" s="190">
        <f>[2]dailyop!V338</f>
        <v>1616.494127257753</v>
      </c>
      <c r="D117" s="433">
        <v>750</v>
      </c>
      <c r="E117" s="185">
        <v>50</v>
      </c>
      <c r="F117" s="168">
        <f t="shared" si="2"/>
        <v>50</v>
      </c>
      <c r="G117" s="168">
        <v>462</v>
      </c>
      <c r="H117" s="186" t="s">
        <v>49</v>
      </c>
      <c r="I117" s="187" t="s">
        <v>49</v>
      </c>
      <c r="J117" s="188" t="str">
        <f t="shared" si="3"/>
        <v>ok</v>
      </c>
    </row>
    <row r="118" spans="1:10" ht="12.75">
      <c r="A118" s="183">
        <v>42119</v>
      </c>
      <c r="B118" s="168">
        <f>'[1]FRSA-2001-2016'!S121</f>
        <v>941</v>
      </c>
      <c r="C118" s="190">
        <f>[2]dailyop!V339</f>
        <v>1798.6511996499</v>
      </c>
      <c r="D118" s="433">
        <v>750</v>
      </c>
      <c r="E118" s="185">
        <v>50</v>
      </c>
      <c r="F118" s="168">
        <f t="shared" si="2"/>
        <v>50</v>
      </c>
      <c r="G118" s="168">
        <v>462</v>
      </c>
      <c r="H118" s="186" t="s">
        <v>49</v>
      </c>
      <c r="I118" s="187" t="s">
        <v>49</v>
      </c>
      <c r="J118" s="188" t="str">
        <f t="shared" si="3"/>
        <v>ok</v>
      </c>
    </row>
    <row r="119" spans="1:10" ht="12.75">
      <c r="A119" s="183">
        <v>42120</v>
      </c>
      <c r="B119" s="168">
        <f>'[1]FRSA-2001-2016'!S122</f>
        <v>968</v>
      </c>
      <c r="C119" s="190">
        <f>[2]dailyop!V340</f>
        <v>1792.3608454228061</v>
      </c>
      <c r="D119" s="433">
        <v>750</v>
      </c>
      <c r="E119" s="185">
        <v>50</v>
      </c>
      <c r="F119" s="168">
        <f t="shared" si="2"/>
        <v>50</v>
      </c>
      <c r="G119" s="168">
        <v>695</v>
      </c>
      <c r="H119" s="186" t="s">
        <v>49</v>
      </c>
      <c r="I119" s="187" t="s">
        <v>49</v>
      </c>
      <c r="J119" s="188" t="str">
        <f t="shared" si="3"/>
        <v>ok</v>
      </c>
    </row>
    <row r="120" spans="1:10" ht="12.75">
      <c r="A120" s="183">
        <v>42121</v>
      </c>
      <c r="B120" s="168">
        <f>'[1]FRSA-2001-2016'!S123</f>
        <v>961</v>
      </c>
      <c r="C120" s="190">
        <f>[2]dailyop!V341</f>
        <v>1787.5948103906871</v>
      </c>
      <c r="D120" s="433">
        <v>750</v>
      </c>
      <c r="E120" s="185">
        <v>50</v>
      </c>
      <c r="F120" s="168">
        <f t="shared" si="2"/>
        <v>50</v>
      </c>
      <c r="G120" s="168">
        <v>464</v>
      </c>
      <c r="H120" s="186" t="s">
        <v>49</v>
      </c>
      <c r="I120" s="187" t="s">
        <v>49</v>
      </c>
      <c r="J120" s="188" t="str">
        <f t="shared" si="3"/>
        <v>ok</v>
      </c>
    </row>
    <row r="121" spans="1:10" ht="12.75">
      <c r="A121" s="183">
        <v>42122</v>
      </c>
      <c r="B121" s="168">
        <f>'[1]FRSA-2001-2016'!S124</f>
        <v>1182</v>
      </c>
      <c r="C121" s="190">
        <f>[2]dailyop!V342</f>
        <v>1778.347</v>
      </c>
      <c r="D121" s="433">
        <v>750</v>
      </c>
      <c r="E121" s="185">
        <v>50</v>
      </c>
      <c r="F121" s="168">
        <f t="shared" si="2"/>
        <v>50</v>
      </c>
      <c r="G121" s="168">
        <v>684</v>
      </c>
      <c r="H121" s="186" t="s">
        <v>49</v>
      </c>
      <c r="I121" s="187" t="s">
        <v>49</v>
      </c>
      <c r="J121" s="188" t="str">
        <f t="shared" si="3"/>
        <v>ok</v>
      </c>
    </row>
    <row r="122" spans="1:10" ht="12.75">
      <c r="A122" s="183">
        <v>42123</v>
      </c>
      <c r="B122" s="168">
        <f>'[1]FRSA-2001-2016'!S125</f>
        <v>1406</v>
      </c>
      <c r="C122" s="190">
        <f>[2]dailyop!V343</f>
        <v>1786.6</v>
      </c>
      <c r="D122" s="433">
        <v>750</v>
      </c>
      <c r="E122" s="185">
        <v>50</v>
      </c>
      <c r="F122" s="168">
        <f t="shared" si="2"/>
        <v>50</v>
      </c>
      <c r="G122" s="168">
        <v>633</v>
      </c>
      <c r="H122" s="186" t="s">
        <v>49</v>
      </c>
      <c r="I122" s="187" t="s">
        <v>49</v>
      </c>
      <c r="J122" s="188" t="str">
        <f t="shared" si="3"/>
        <v>ok</v>
      </c>
    </row>
    <row r="123" spans="1:10" ht="12.75">
      <c r="A123" s="183">
        <v>42124</v>
      </c>
      <c r="B123" s="168">
        <f>'[1]FRSA-2001-2016'!S126</f>
        <v>1546</v>
      </c>
      <c r="C123" s="190">
        <f>[2]dailyop!V344</f>
        <v>1800.758</v>
      </c>
      <c r="D123" s="433">
        <v>750</v>
      </c>
      <c r="E123" s="185">
        <v>50</v>
      </c>
      <c r="F123" s="168">
        <f t="shared" si="2"/>
        <v>50</v>
      </c>
      <c r="G123" s="168">
        <v>996</v>
      </c>
      <c r="H123" s="186" t="s">
        <v>49</v>
      </c>
      <c r="I123" s="187" t="s">
        <v>49</v>
      </c>
      <c r="J123" s="188" t="str">
        <f t="shared" si="3"/>
        <v>adjust</v>
      </c>
    </row>
    <row r="124" spans="1:10" ht="12.75">
      <c r="A124" s="183">
        <v>42125</v>
      </c>
      <c r="B124" s="168">
        <f>'[1]FRSA-2001-2016'!S127</f>
        <v>1712</v>
      </c>
      <c r="C124" s="190">
        <f>[2]dailyop!V345</f>
        <v>1992.423</v>
      </c>
      <c r="D124" s="433">
        <v>750</v>
      </c>
      <c r="E124" s="185">
        <v>50</v>
      </c>
      <c r="F124" s="168">
        <f t="shared" si="2"/>
        <v>50</v>
      </c>
      <c r="G124" s="168">
        <v>541</v>
      </c>
      <c r="H124" s="186" t="s">
        <v>49</v>
      </c>
      <c r="I124" s="187" t="s">
        <v>49</v>
      </c>
      <c r="J124" s="188" t="str">
        <f t="shared" si="3"/>
        <v>ok</v>
      </c>
    </row>
    <row r="125" spans="1:10" ht="12.75">
      <c r="A125" s="183">
        <v>42126</v>
      </c>
      <c r="B125" s="168">
        <f>'[1]FRSA-2001-2016'!S128</f>
        <v>1971</v>
      </c>
      <c r="C125" s="190">
        <f>[2]dailyop!V346</f>
        <v>2290.2570000000001</v>
      </c>
      <c r="D125" s="433">
        <v>750</v>
      </c>
      <c r="E125" s="185">
        <v>50</v>
      </c>
      <c r="F125" s="168">
        <f t="shared" si="2"/>
        <v>50</v>
      </c>
      <c r="G125" s="168">
        <v>541</v>
      </c>
      <c r="H125" s="186" t="s">
        <v>49</v>
      </c>
      <c r="I125" s="187" t="s">
        <v>49</v>
      </c>
      <c r="J125" s="188" t="str">
        <f t="shared" si="3"/>
        <v>ok</v>
      </c>
    </row>
    <row r="126" spans="1:10" ht="12.75">
      <c r="A126" s="183">
        <v>42127</v>
      </c>
      <c r="B126" s="168">
        <f>'[1]FRSA-2001-2016'!S129</f>
        <v>2235</v>
      </c>
      <c r="C126" s="190">
        <f>[2]dailyop!V347</f>
        <v>2287.1099999999997</v>
      </c>
      <c r="D126" s="433">
        <v>750</v>
      </c>
      <c r="E126" s="185">
        <v>50</v>
      </c>
      <c r="F126" s="168">
        <f t="shared" si="2"/>
        <v>50</v>
      </c>
      <c r="G126" s="168">
        <v>1454</v>
      </c>
      <c r="H126" s="186" t="s">
        <v>49</v>
      </c>
      <c r="I126" s="187" t="s">
        <v>49</v>
      </c>
      <c r="J126" s="188" t="str">
        <f t="shared" si="3"/>
        <v>adjust</v>
      </c>
    </row>
    <row r="127" spans="1:10" ht="12.75">
      <c r="A127" s="183">
        <v>42128</v>
      </c>
      <c r="B127" s="168">
        <f>'[1]FRSA-2001-2016'!S130</f>
        <v>2363</v>
      </c>
      <c r="C127" s="190">
        <f>[2]dailyop!V348</f>
        <v>2288.7136860000001</v>
      </c>
      <c r="D127" s="433">
        <v>750</v>
      </c>
      <c r="E127" s="185">
        <v>50</v>
      </c>
      <c r="F127" s="168">
        <f t="shared" si="2"/>
        <v>50</v>
      </c>
      <c r="G127" s="168">
        <v>0</v>
      </c>
      <c r="H127" s="186" t="s">
        <v>49</v>
      </c>
      <c r="I127" s="187" t="s">
        <v>49</v>
      </c>
      <c r="J127" s="188" t="str">
        <f t="shared" si="3"/>
        <v>ok</v>
      </c>
    </row>
    <row r="128" spans="1:10" ht="12.75">
      <c r="A128" s="183">
        <v>42129</v>
      </c>
      <c r="B128" s="168">
        <f>'[1]FRSA-2001-2016'!S131</f>
        <v>2497</v>
      </c>
      <c r="C128" s="190">
        <f>[2]dailyop!V349</f>
        <v>2398.3969999999999</v>
      </c>
      <c r="D128" s="433">
        <v>750</v>
      </c>
      <c r="E128" s="185">
        <v>50</v>
      </c>
      <c r="F128" s="168">
        <f t="shared" si="2"/>
        <v>50</v>
      </c>
      <c r="G128" s="168">
        <v>0</v>
      </c>
      <c r="H128" s="186" t="s">
        <v>49</v>
      </c>
      <c r="I128" s="187" t="s">
        <v>49</v>
      </c>
      <c r="J128" s="188" t="str">
        <f t="shared" si="3"/>
        <v>ok</v>
      </c>
    </row>
    <row r="129" spans="1:10" ht="12.75">
      <c r="A129" s="183">
        <v>42130</v>
      </c>
      <c r="B129" s="168">
        <f>'[1]FRSA-2001-2016'!S132</f>
        <v>2591</v>
      </c>
      <c r="C129" s="190">
        <f>[2]dailyop!V350</f>
        <v>2997.4350459999996</v>
      </c>
      <c r="D129" s="433">
        <v>750</v>
      </c>
      <c r="E129" s="185">
        <v>50</v>
      </c>
      <c r="F129" s="168">
        <f t="shared" si="2"/>
        <v>50</v>
      </c>
      <c r="G129" s="168">
        <v>0</v>
      </c>
      <c r="H129" s="186" t="s">
        <v>49</v>
      </c>
      <c r="I129" s="187" t="s">
        <v>49</v>
      </c>
      <c r="J129" s="188" t="str">
        <f t="shared" si="3"/>
        <v>ok</v>
      </c>
    </row>
    <row r="130" spans="1:10" ht="12.75">
      <c r="A130" s="183">
        <v>42131</v>
      </c>
      <c r="B130" s="168">
        <f>'[1]FRSA-2001-2016'!S133</f>
        <v>2599</v>
      </c>
      <c r="C130" s="190">
        <f>[2]dailyop!V351</f>
        <v>3006.1244478999997</v>
      </c>
      <c r="D130" s="433">
        <v>750</v>
      </c>
      <c r="E130" s="185">
        <v>50</v>
      </c>
      <c r="F130" s="168">
        <f t="shared" si="2"/>
        <v>50</v>
      </c>
      <c r="G130" s="168">
        <v>0</v>
      </c>
      <c r="H130" s="186" t="s">
        <v>49</v>
      </c>
      <c r="I130" s="187" t="s">
        <v>49</v>
      </c>
      <c r="J130" s="188" t="str">
        <f t="shared" si="3"/>
        <v>ok</v>
      </c>
    </row>
    <row r="131" spans="1:10" s="195" customFormat="1" ht="12.75">
      <c r="A131" s="183">
        <v>42132</v>
      </c>
      <c r="B131" s="168">
        <f>'[1]FRSA-2001-2016'!S134</f>
        <v>2513</v>
      </c>
      <c r="C131" s="190">
        <f>[2]dailyop!V352</f>
        <v>3006.66158</v>
      </c>
      <c r="D131" s="433">
        <v>750</v>
      </c>
      <c r="E131" s="185">
        <v>50</v>
      </c>
      <c r="F131" s="168">
        <f t="shared" si="2"/>
        <v>50</v>
      </c>
      <c r="G131" s="168">
        <v>0</v>
      </c>
      <c r="H131" s="186" t="s">
        <v>49</v>
      </c>
      <c r="I131" s="187" t="s">
        <v>49</v>
      </c>
      <c r="J131" s="188" t="str">
        <f t="shared" si="3"/>
        <v>ok</v>
      </c>
    </row>
    <row r="132" spans="1:10" s="195" customFormat="1" ht="12.75">
      <c r="A132" s="183">
        <v>42133</v>
      </c>
      <c r="B132" s="168">
        <f>'[1]FRSA-2001-2016'!S135</f>
        <v>2416</v>
      </c>
      <c r="C132" s="190">
        <f>[2]dailyop!V353</f>
        <v>3461.1094999999996</v>
      </c>
      <c r="D132" s="433">
        <v>750</v>
      </c>
      <c r="E132" s="185">
        <v>50</v>
      </c>
      <c r="F132" s="168">
        <f t="shared" ref="F132:F195" si="4">IF(D132+E132&gt;C132,C132-D132,E132)</f>
        <v>50</v>
      </c>
      <c r="G132" s="168">
        <v>174</v>
      </c>
      <c r="H132" s="186" t="s">
        <v>49</v>
      </c>
      <c r="I132" s="187" t="s">
        <v>49</v>
      </c>
      <c r="J132" s="188" t="str">
        <f t="shared" ref="J132:J195" si="5">IF(E132+G132&gt;D132,"adjust","ok")</f>
        <v>ok</v>
      </c>
    </row>
    <row r="133" spans="1:10" s="195" customFormat="1" ht="12.75">
      <c r="A133" s="183">
        <v>42134</v>
      </c>
      <c r="B133" s="168">
        <f>'[1]FRSA-2001-2016'!S136</f>
        <v>2317</v>
      </c>
      <c r="C133" s="190">
        <f>[2]dailyop!V354</f>
        <v>3755.3209989999996</v>
      </c>
      <c r="D133" s="433">
        <v>750</v>
      </c>
      <c r="E133" s="185">
        <v>50</v>
      </c>
      <c r="F133" s="168">
        <f t="shared" si="4"/>
        <v>50</v>
      </c>
      <c r="G133" s="168">
        <v>184</v>
      </c>
      <c r="H133" s="186" t="s">
        <v>49</v>
      </c>
      <c r="I133" s="187" t="s">
        <v>49</v>
      </c>
      <c r="J133" s="188" t="str">
        <f t="shared" si="5"/>
        <v>ok</v>
      </c>
    </row>
    <row r="134" spans="1:10" s="195" customFormat="1" ht="12.75">
      <c r="A134" s="183">
        <v>42135</v>
      </c>
      <c r="B134" s="168">
        <f>'[1]FRSA-2001-2016'!S137</f>
        <v>2124</v>
      </c>
      <c r="C134" s="190">
        <f>[2]dailyop!V355</f>
        <v>3754.4327120000003</v>
      </c>
      <c r="D134" s="433">
        <v>750</v>
      </c>
      <c r="E134" s="185">
        <v>50</v>
      </c>
      <c r="F134" s="168">
        <f t="shared" si="4"/>
        <v>50</v>
      </c>
      <c r="G134" s="168">
        <v>184</v>
      </c>
      <c r="H134" s="186" t="s">
        <v>49</v>
      </c>
      <c r="I134" s="187" t="s">
        <v>49</v>
      </c>
      <c r="J134" s="188" t="str">
        <f t="shared" si="5"/>
        <v>ok</v>
      </c>
    </row>
    <row r="135" spans="1:10" s="195" customFormat="1" ht="12.75">
      <c r="A135" s="183">
        <v>42136</v>
      </c>
      <c r="B135" s="168">
        <f>'[1]FRSA-2001-2016'!S138</f>
        <v>1932</v>
      </c>
      <c r="C135" s="190">
        <f>[2]dailyop!V356</f>
        <v>3772.0684316324232</v>
      </c>
      <c r="D135" s="433">
        <v>750</v>
      </c>
      <c r="E135" s="185">
        <v>50</v>
      </c>
      <c r="F135" s="168">
        <f t="shared" si="4"/>
        <v>50</v>
      </c>
      <c r="G135" s="168">
        <v>317</v>
      </c>
      <c r="H135" s="186" t="s">
        <v>49</v>
      </c>
      <c r="I135" s="187" t="s">
        <v>49</v>
      </c>
      <c r="J135" s="188" t="str">
        <f t="shared" si="5"/>
        <v>ok</v>
      </c>
    </row>
    <row r="136" spans="1:10" s="195" customFormat="1" ht="12.75">
      <c r="A136" s="183">
        <v>42137</v>
      </c>
      <c r="B136" s="168">
        <f>'[1]FRSA-2001-2016'!S139</f>
        <v>1768</v>
      </c>
      <c r="C136" s="190">
        <f>[2]dailyop!V357</f>
        <v>3771</v>
      </c>
      <c r="D136" s="433">
        <v>750</v>
      </c>
      <c r="E136" s="185">
        <v>50</v>
      </c>
      <c r="F136" s="168">
        <f t="shared" si="4"/>
        <v>50</v>
      </c>
      <c r="G136" s="168">
        <v>321</v>
      </c>
      <c r="H136" s="186" t="s">
        <v>49</v>
      </c>
      <c r="I136" s="187" t="s">
        <v>49</v>
      </c>
      <c r="J136" s="188" t="str">
        <f t="shared" si="5"/>
        <v>ok</v>
      </c>
    </row>
    <row r="137" spans="1:10" ht="12.75">
      <c r="A137" s="183">
        <v>42138</v>
      </c>
      <c r="B137" s="168">
        <f>'[1]FRSA-2001-2016'!S140</f>
        <v>1664</v>
      </c>
      <c r="C137" s="190">
        <f>[2]dailyop!V358</f>
        <v>3759.8866731666467</v>
      </c>
      <c r="D137" s="433">
        <v>750</v>
      </c>
      <c r="E137" s="185">
        <v>50</v>
      </c>
      <c r="F137" s="168">
        <f t="shared" si="4"/>
        <v>50</v>
      </c>
      <c r="G137" s="168">
        <v>220</v>
      </c>
      <c r="H137" s="186" t="s">
        <v>49</v>
      </c>
      <c r="I137" s="187" t="s">
        <v>49</v>
      </c>
      <c r="J137" s="188" t="str">
        <f t="shared" si="5"/>
        <v>ok</v>
      </c>
    </row>
    <row r="138" spans="1:10" s="195" customFormat="1" ht="12.75">
      <c r="A138" s="183">
        <v>42139</v>
      </c>
      <c r="B138" s="168">
        <f>'[1]FRSA-2001-2016'!S141</f>
        <v>1726</v>
      </c>
      <c r="C138" s="190">
        <f>[2]dailyop!V359</f>
        <v>3776.814479700754</v>
      </c>
      <c r="D138" s="433">
        <v>750</v>
      </c>
      <c r="E138" s="185">
        <v>50</v>
      </c>
      <c r="F138" s="168">
        <f t="shared" si="4"/>
        <v>50</v>
      </c>
      <c r="G138" s="168">
        <v>275</v>
      </c>
      <c r="H138" s="186" t="s">
        <v>49</v>
      </c>
      <c r="I138" s="187" t="s">
        <v>49</v>
      </c>
      <c r="J138" s="188" t="str">
        <f t="shared" si="5"/>
        <v>ok</v>
      </c>
    </row>
    <row r="139" spans="1:10" s="195" customFormat="1" ht="12.75">
      <c r="A139" s="183">
        <v>42140</v>
      </c>
      <c r="B139" s="168">
        <f>'[1]FRSA-2001-2016'!S142</f>
        <v>1775</v>
      </c>
      <c r="C139" s="190">
        <f>[2]dailyop!V360</f>
        <v>3766.264616861567</v>
      </c>
      <c r="D139" s="433">
        <v>750</v>
      </c>
      <c r="E139" s="185">
        <v>50</v>
      </c>
      <c r="F139" s="168">
        <f t="shared" si="4"/>
        <v>50</v>
      </c>
      <c r="G139" s="168">
        <v>275</v>
      </c>
      <c r="H139" s="186" t="s">
        <v>49</v>
      </c>
      <c r="I139" s="187" t="s">
        <v>49</v>
      </c>
      <c r="J139" s="188" t="str">
        <f t="shared" si="5"/>
        <v>ok</v>
      </c>
    </row>
    <row r="140" spans="1:10" ht="12.75">
      <c r="A140" s="183">
        <v>42141</v>
      </c>
      <c r="B140" s="168">
        <f>'[1]FRSA-2001-2016'!S143</f>
        <v>1691</v>
      </c>
      <c r="C140" s="190">
        <f>[2]dailyop!V361</f>
        <v>3746.9095699155419</v>
      </c>
      <c r="D140" s="433">
        <v>750</v>
      </c>
      <c r="E140" s="185">
        <v>50</v>
      </c>
      <c r="F140" s="168">
        <f t="shared" si="4"/>
        <v>50</v>
      </c>
      <c r="G140" s="168">
        <v>275</v>
      </c>
      <c r="H140" s="186" t="s">
        <v>49</v>
      </c>
      <c r="I140" s="187" t="s">
        <v>49</v>
      </c>
      <c r="J140" s="188" t="str">
        <f t="shared" si="5"/>
        <v>ok</v>
      </c>
    </row>
    <row r="141" spans="1:10" ht="12.75">
      <c r="A141" s="183">
        <v>42142</v>
      </c>
      <c r="B141" s="168">
        <f>'[1]FRSA-2001-2016'!S144</f>
        <v>1585</v>
      </c>
      <c r="C141" s="190">
        <f>[2]dailyop!V362</f>
        <v>3496.9959184820409</v>
      </c>
      <c r="D141" s="433">
        <v>750</v>
      </c>
      <c r="E141" s="185">
        <v>50</v>
      </c>
      <c r="F141" s="168">
        <f t="shared" si="4"/>
        <v>50</v>
      </c>
      <c r="G141" s="168">
        <v>184</v>
      </c>
      <c r="H141" s="186" t="s">
        <v>49</v>
      </c>
      <c r="I141" s="187" t="s">
        <v>49</v>
      </c>
      <c r="J141" s="188" t="str">
        <f t="shared" si="5"/>
        <v>ok</v>
      </c>
    </row>
    <row r="142" spans="1:10" s="202" customFormat="1" ht="12.75">
      <c r="A142" s="183">
        <v>42143</v>
      </c>
      <c r="B142" s="168">
        <f>'[1]FRSA-2001-2016'!S145</f>
        <v>1549</v>
      </c>
      <c r="C142" s="190">
        <f>[2]dailyop!V363</f>
        <v>3035.0950000000003</v>
      </c>
      <c r="D142" s="433">
        <v>750</v>
      </c>
      <c r="E142" s="185">
        <v>50</v>
      </c>
      <c r="F142" s="168">
        <f t="shared" si="4"/>
        <v>50</v>
      </c>
      <c r="G142" s="168">
        <v>295</v>
      </c>
      <c r="H142" s="186" t="s">
        <v>49</v>
      </c>
      <c r="I142" s="187" t="s">
        <v>49</v>
      </c>
      <c r="J142" s="188" t="str">
        <f t="shared" si="5"/>
        <v>ok</v>
      </c>
    </row>
    <row r="143" spans="1:10" s="203" customFormat="1" ht="12.75">
      <c r="A143" s="183">
        <v>42144</v>
      </c>
      <c r="B143" s="168">
        <f>'[1]FRSA-2001-2016'!S146</f>
        <v>1558</v>
      </c>
      <c r="C143" s="190">
        <f>[2]dailyop!V364</f>
        <v>2638.1890000000003</v>
      </c>
      <c r="D143" s="433">
        <v>750</v>
      </c>
      <c r="E143" s="185">
        <v>50</v>
      </c>
      <c r="F143" s="168">
        <f t="shared" si="4"/>
        <v>50</v>
      </c>
      <c r="G143" s="168">
        <v>148</v>
      </c>
      <c r="H143" s="186" t="s">
        <v>49</v>
      </c>
      <c r="I143" s="187" t="s">
        <v>49</v>
      </c>
      <c r="J143" s="188" t="str">
        <f t="shared" si="5"/>
        <v>ok</v>
      </c>
    </row>
    <row r="144" spans="1:10" s="195" customFormat="1" ht="12.75">
      <c r="A144" s="183">
        <v>42145</v>
      </c>
      <c r="B144" s="168">
        <f>'[1]FRSA-2001-2016'!S147</f>
        <v>1524</v>
      </c>
      <c r="C144" s="190">
        <f>[2]dailyop!V365</f>
        <v>2578.4983000000002</v>
      </c>
      <c r="D144" s="433">
        <v>750</v>
      </c>
      <c r="E144" s="185">
        <v>50</v>
      </c>
      <c r="F144" s="168">
        <f t="shared" si="4"/>
        <v>50</v>
      </c>
      <c r="G144" s="168">
        <v>240</v>
      </c>
      <c r="H144" s="186" t="s">
        <v>49</v>
      </c>
      <c r="I144" s="187" t="s">
        <v>49</v>
      </c>
      <c r="J144" s="188" t="str">
        <f t="shared" si="5"/>
        <v>ok</v>
      </c>
    </row>
    <row r="145" spans="1:10" ht="12.75">
      <c r="A145" s="183">
        <v>42146</v>
      </c>
      <c r="B145" s="168">
        <f>'[1]FRSA-2001-2016'!S148</f>
        <v>1444</v>
      </c>
      <c r="C145" s="190">
        <f>[2]dailyop!V366</f>
        <v>2478.19</v>
      </c>
      <c r="D145" s="433">
        <v>750</v>
      </c>
      <c r="E145" s="185">
        <v>50</v>
      </c>
      <c r="F145" s="168">
        <f t="shared" si="4"/>
        <v>50</v>
      </c>
      <c r="G145" s="168">
        <v>240</v>
      </c>
      <c r="H145" s="186" t="s">
        <v>49</v>
      </c>
      <c r="I145" s="187" t="s">
        <v>49</v>
      </c>
      <c r="J145" s="188" t="str">
        <f t="shared" si="5"/>
        <v>ok</v>
      </c>
    </row>
    <row r="146" spans="1:10" s="195" customFormat="1" ht="12.75">
      <c r="A146" s="183">
        <v>42147</v>
      </c>
      <c r="B146" s="168">
        <f>'[1]FRSA-2001-2016'!S149</f>
        <v>1466</v>
      </c>
      <c r="C146" s="190">
        <f>[2]dailyop!V367</f>
        <v>2236.9299999999998</v>
      </c>
      <c r="D146" s="433">
        <v>750</v>
      </c>
      <c r="E146" s="185">
        <v>50</v>
      </c>
      <c r="F146" s="168">
        <f t="shared" si="4"/>
        <v>50</v>
      </c>
      <c r="G146" s="168">
        <v>378</v>
      </c>
      <c r="H146" s="186" t="s">
        <v>49</v>
      </c>
      <c r="I146" s="187" t="s">
        <v>49</v>
      </c>
      <c r="J146" s="188" t="str">
        <f t="shared" si="5"/>
        <v>ok</v>
      </c>
    </row>
    <row r="147" spans="1:10" ht="12.75">
      <c r="A147" s="183">
        <v>42148</v>
      </c>
      <c r="B147" s="168">
        <f>'[1]FRSA-2001-2016'!S150</f>
        <v>1556</v>
      </c>
      <c r="C147" s="190">
        <f>[2]dailyop!V368</f>
        <v>2029.2</v>
      </c>
      <c r="D147" s="433">
        <v>750</v>
      </c>
      <c r="E147" s="185">
        <v>50</v>
      </c>
      <c r="F147" s="168">
        <f t="shared" si="4"/>
        <v>50</v>
      </c>
      <c r="G147" s="168">
        <v>378</v>
      </c>
      <c r="H147" s="186" t="s">
        <v>49</v>
      </c>
      <c r="I147" s="187" t="s">
        <v>49</v>
      </c>
      <c r="J147" s="188" t="str">
        <f t="shared" si="5"/>
        <v>ok</v>
      </c>
    </row>
    <row r="148" spans="1:10" ht="12.75">
      <c r="A148" s="183">
        <v>42149</v>
      </c>
      <c r="B148" s="168">
        <f>'[1]FRSA-2001-2016'!S151</f>
        <v>1567</v>
      </c>
      <c r="C148" s="190">
        <f>[2]dailyop!V369</f>
        <v>1791.596</v>
      </c>
      <c r="D148" s="433">
        <v>750</v>
      </c>
      <c r="E148" s="185">
        <v>50</v>
      </c>
      <c r="F148" s="168">
        <f t="shared" si="4"/>
        <v>50</v>
      </c>
      <c r="G148" s="168">
        <v>332</v>
      </c>
      <c r="H148" s="186" t="s">
        <v>49</v>
      </c>
      <c r="I148" s="187" t="s">
        <v>49</v>
      </c>
      <c r="J148" s="188" t="str">
        <f t="shared" si="5"/>
        <v>ok</v>
      </c>
    </row>
    <row r="149" spans="1:10" ht="12.75">
      <c r="A149" s="183">
        <v>42150</v>
      </c>
      <c r="B149" s="168">
        <f>'[1]FRSA-2001-2016'!S152</f>
        <v>1587</v>
      </c>
      <c r="C149" s="190">
        <f>[2]dailyop!V370</f>
        <v>1599.3477680000001</v>
      </c>
      <c r="D149" s="433">
        <v>750</v>
      </c>
      <c r="E149" s="185">
        <v>50</v>
      </c>
      <c r="F149" s="168">
        <f t="shared" si="4"/>
        <v>50</v>
      </c>
      <c r="G149" s="168">
        <v>653</v>
      </c>
      <c r="H149" s="186" t="s">
        <v>49</v>
      </c>
      <c r="I149" s="187" t="s">
        <v>49</v>
      </c>
      <c r="J149" s="188" t="str">
        <f t="shared" si="5"/>
        <v>ok</v>
      </c>
    </row>
    <row r="150" spans="1:10" s="195" customFormat="1" ht="12.75">
      <c r="A150" s="183">
        <v>42151</v>
      </c>
      <c r="B150" s="168">
        <f>'[1]FRSA-2001-2016'!S153</f>
        <v>1585</v>
      </c>
      <c r="C150" s="190">
        <f>[2]dailyop!V371</f>
        <v>1510.46</v>
      </c>
      <c r="D150" s="433">
        <v>750</v>
      </c>
      <c r="E150" s="185">
        <v>50</v>
      </c>
      <c r="F150" s="168">
        <f t="shared" si="4"/>
        <v>50</v>
      </c>
      <c r="G150" s="168">
        <v>874</v>
      </c>
      <c r="H150" s="186" t="s">
        <v>49</v>
      </c>
      <c r="I150" s="187" t="s">
        <v>49</v>
      </c>
      <c r="J150" s="188" t="str">
        <f t="shared" si="5"/>
        <v>adjust</v>
      </c>
    </row>
    <row r="151" spans="1:10" s="195" customFormat="1" ht="12.75">
      <c r="A151" s="183">
        <v>42152</v>
      </c>
      <c r="B151" s="168">
        <f>'[1]FRSA-2001-2016'!S154</f>
        <v>1576</v>
      </c>
      <c r="C151" s="190">
        <f>[2]dailyop!V372</f>
        <v>1513.2910299999999</v>
      </c>
      <c r="D151" s="433">
        <v>750</v>
      </c>
      <c r="E151" s="185">
        <v>50</v>
      </c>
      <c r="F151" s="168">
        <f t="shared" si="4"/>
        <v>50</v>
      </c>
      <c r="G151" s="168">
        <v>936</v>
      </c>
      <c r="H151" s="186" t="s">
        <v>49</v>
      </c>
      <c r="I151" s="187" t="s">
        <v>49</v>
      </c>
      <c r="J151" s="188" t="str">
        <f t="shared" si="5"/>
        <v>adjust</v>
      </c>
    </row>
    <row r="152" spans="1:10" s="195" customFormat="1" ht="12.75">
      <c r="A152" s="183">
        <v>42153</v>
      </c>
      <c r="B152" s="168">
        <f>'[1]FRSA-2001-2016'!S155</f>
        <v>1619</v>
      </c>
      <c r="C152" s="190">
        <f>[2]dailyop!V373</f>
        <v>1507.5294999999999</v>
      </c>
      <c r="D152" s="433">
        <v>750</v>
      </c>
      <c r="E152" s="185">
        <v>50</v>
      </c>
      <c r="F152" s="168">
        <f t="shared" si="4"/>
        <v>50</v>
      </c>
      <c r="G152" s="168">
        <v>675</v>
      </c>
      <c r="H152" s="186" t="s">
        <v>49</v>
      </c>
      <c r="I152" s="187" t="s">
        <v>49</v>
      </c>
      <c r="J152" s="188" t="str">
        <f t="shared" si="5"/>
        <v>ok</v>
      </c>
    </row>
    <row r="153" spans="1:10" s="195" customFormat="1" ht="12.75">
      <c r="A153" s="183">
        <v>42154</v>
      </c>
      <c r="B153" s="168">
        <f>'[1]FRSA-2001-2016'!S156</f>
        <v>1674</v>
      </c>
      <c r="C153" s="190">
        <f>[2]dailyop!V374</f>
        <v>1500.7685999999999</v>
      </c>
      <c r="D153" s="433">
        <v>750</v>
      </c>
      <c r="E153" s="185">
        <v>50</v>
      </c>
      <c r="F153" s="168">
        <f t="shared" si="4"/>
        <v>50</v>
      </c>
      <c r="G153" s="168">
        <v>902</v>
      </c>
      <c r="H153" s="186" t="s">
        <v>49</v>
      </c>
      <c r="I153" s="187" t="s">
        <v>49</v>
      </c>
      <c r="J153" s="188" t="str">
        <f t="shared" si="5"/>
        <v>adjust</v>
      </c>
    </row>
    <row r="154" spans="1:10" s="195" customFormat="1" ht="13.5" thickBot="1">
      <c r="A154" s="183">
        <v>42155</v>
      </c>
      <c r="B154" s="168">
        <f>'[1]FRSA-2001-2016'!S157</f>
        <v>1713</v>
      </c>
      <c r="C154" s="434">
        <f>[2]dailyop!V375</f>
        <v>1505.8177700000001</v>
      </c>
      <c r="D154" s="433">
        <v>750</v>
      </c>
      <c r="E154" s="185">
        <v>50</v>
      </c>
      <c r="F154" s="168">
        <f t="shared" si="4"/>
        <v>50</v>
      </c>
      <c r="G154" s="168">
        <v>1101</v>
      </c>
      <c r="H154" s="186" t="s">
        <v>49</v>
      </c>
      <c r="I154" s="187" t="s">
        <v>49</v>
      </c>
      <c r="J154" s="188" t="str">
        <f t="shared" si="5"/>
        <v>adjust</v>
      </c>
    </row>
    <row r="155" spans="1:10" s="195" customFormat="1" ht="13.5" thickTop="1">
      <c r="A155" s="183">
        <v>42156</v>
      </c>
      <c r="B155" s="168">
        <f>'[1]FRSA-2001-2016'!S158</f>
        <v>1700</v>
      </c>
      <c r="C155" s="190">
        <f>[3]dailyop!V11</f>
        <v>1501.3605499999999</v>
      </c>
      <c r="D155" s="433">
        <v>750</v>
      </c>
      <c r="E155" s="185">
        <v>50</v>
      </c>
      <c r="F155" s="168">
        <f t="shared" si="4"/>
        <v>50</v>
      </c>
      <c r="G155" s="168">
        <v>642</v>
      </c>
      <c r="H155" s="186" t="s">
        <v>49</v>
      </c>
      <c r="I155" s="187" t="s">
        <v>49</v>
      </c>
      <c r="J155" s="188" t="str">
        <f t="shared" si="5"/>
        <v>ok</v>
      </c>
    </row>
    <row r="156" spans="1:10" s="195" customFormat="1" ht="12.75">
      <c r="A156" s="183">
        <v>42157</v>
      </c>
      <c r="B156" s="168">
        <f>'[1]FRSA-2001-2016'!S159</f>
        <v>1605</v>
      </c>
      <c r="C156" s="190">
        <f>[3]dailyop!V12</f>
        <v>1764.032709499294</v>
      </c>
      <c r="D156" s="433">
        <v>750</v>
      </c>
      <c r="E156" s="185">
        <v>50</v>
      </c>
      <c r="F156" s="168">
        <f t="shared" si="4"/>
        <v>50</v>
      </c>
      <c r="G156" s="168">
        <v>321</v>
      </c>
      <c r="H156" s="186" t="s">
        <v>49</v>
      </c>
      <c r="I156" s="187" t="s">
        <v>49</v>
      </c>
      <c r="J156" s="188" t="str">
        <f t="shared" si="5"/>
        <v>ok</v>
      </c>
    </row>
    <row r="157" spans="1:10" s="195" customFormat="1" ht="12.75">
      <c r="A157" s="183">
        <v>42158</v>
      </c>
      <c r="B157" s="168">
        <f>'[1]FRSA-2001-2016'!S160</f>
        <v>1520</v>
      </c>
      <c r="C157" s="190">
        <f>[3]dailyop!V13</f>
        <v>1991.601177253486</v>
      </c>
      <c r="D157" s="433">
        <v>750</v>
      </c>
      <c r="E157" s="185">
        <v>50</v>
      </c>
      <c r="F157" s="168">
        <f t="shared" si="4"/>
        <v>50</v>
      </c>
      <c r="G157" s="168">
        <v>275</v>
      </c>
      <c r="H157" s="186" t="s">
        <v>49</v>
      </c>
      <c r="I157" s="187" t="s">
        <v>49</v>
      </c>
      <c r="J157" s="188" t="str">
        <f t="shared" si="5"/>
        <v>ok</v>
      </c>
    </row>
    <row r="158" spans="1:10" s="195" customFormat="1" ht="12.75">
      <c r="A158" s="183">
        <v>42159</v>
      </c>
      <c r="B158" s="168">
        <f>'[1]FRSA-2001-2016'!S161</f>
        <v>1492</v>
      </c>
      <c r="C158" s="190">
        <f>[3]dailyop!V14</f>
        <v>1999.0835672345629</v>
      </c>
      <c r="D158" s="433">
        <v>750</v>
      </c>
      <c r="E158" s="185">
        <v>50</v>
      </c>
      <c r="F158" s="168">
        <f t="shared" si="4"/>
        <v>50</v>
      </c>
      <c r="G158" s="168">
        <v>275</v>
      </c>
      <c r="H158" s="186" t="s">
        <v>49</v>
      </c>
      <c r="I158" s="187" t="s">
        <v>49</v>
      </c>
      <c r="J158" s="188" t="str">
        <f t="shared" si="5"/>
        <v>ok</v>
      </c>
    </row>
    <row r="159" spans="1:10" s="195" customFormat="1" ht="12.75">
      <c r="A159" s="183">
        <v>42160</v>
      </c>
      <c r="B159" s="168">
        <f>'[1]FRSA-2001-2016'!S162</f>
        <v>1508</v>
      </c>
      <c r="C159" s="190">
        <f>[3]dailyop!V15</f>
        <v>2003.953770382119</v>
      </c>
      <c r="D159" s="433">
        <v>750</v>
      </c>
      <c r="E159" s="185">
        <v>50</v>
      </c>
      <c r="F159" s="168">
        <f t="shared" si="4"/>
        <v>50</v>
      </c>
      <c r="G159" s="168">
        <v>275</v>
      </c>
      <c r="H159" s="186" t="s">
        <v>49</v>
      </c>
      <c r="I159" s="187" t="s">
        <v>49</v>
      </c>
      <c r="J159" s="188" t="str">
        <f t="shared" si="5"/>
        <v>ok</v>
      </c>
    </row>
    <row r="160" spans="1:10" s="195" customFormat="1" ht="12.75">
      <c r="A160" s="183">
        <v>42161</v>
      </c>
      <c r="B160" s="168">
        <f>'[1]FRSA-2001-2016'!S163</f>
        <v>1566</v>
      </c>
      <c r="C160" s="190">
        <f>[3]dailyop!V16</f>
        <v>2024.108551157786</v>
      </c>
      <c r="D160" s="433">
        <v>750</v>
      </c>
      <c r="E160" s="185">
        <v>50</v>
      </c>
      <c r="F160" s="168">
        <f t="shared" si="4"/>
        <v>50</v>
      </c>
      <c r="G160" s="168">
        <v>275</v>
      </c>
      <c r="H160" s="186" t="s">
        <v>49</v>
      </c>
      <c r="I160" s="187" t="s">
        <v>49</v>
      </c>
      <c r="J160" s="188" t="str">
        <f t="shared" si="5"/>
        <v>ok</v>
      </c>
    </row>
    <row r="161" spans="1:10" s="195" customFormat="1" ht="12.75">
      <c r="A161" s="183">
        <v>42162</v>
      </c>
      <c r="B161" s="168">
        <f>'[1]FRSA-2001-2016'!S164</f>
        <v>1658</v>
      </c>
      <c r="C161" s="190">
        <f>[3]dailyop!V17</f>
        <v>2015.1405277258641</v>
      </c>
      <c r="D161" s="433">
        <v>750</v>
      </c>
      <c r="E161" s="185">
        <v>50</v>
      </c>
      <c r="F161" s="168">
        <f t="shared" si="4"/>
        <v>50</v>
      </c>
      <c r="G161" s="168">
        <v>275</v>
      </c>
      <c r="H161" s="186" t="s">
        <v>49</v>
      </c>
      <c r="I161" s="187" t="s">
        <v>49</v>
      </c>
      <c r="J161" s="188" t="str">
        <f t="shared" si="5"/>
        <v>ok</v>
      </c>
    </row>
    <row r="162" spans="1:10" s="195" customFormat="1" ht="12.75">
      <c r="A162" s="183">
        <v>42163</v>
      </c>
      <c r="B162" s="168">
        <f>'[1]FRSA-2001-2016'!S165</f>
        <v>1675</v>
      </c>
      <c r="C162" s="190">
        <f>[3]dailyop!V18</f>
        <v>2000.9414890387882</v>
      </c>
      <c r="D162" s="433">
        <v>750</v>
      </c>
      <c r="E162" s="185">
        <v>50</v>
      </c>
      <c r="F162" s="168">
        <f t="shared" si="4"/>
        <v>50</v>
      </c>
      <c r="G162" s="168">
        <v>276</v>
      </c>
      <c r="H162" s="186" t="s">
        <v>49</v>
      </c>
      <c r="I162" s="187" t="s">
        <v>49</v>
      </c>
      <c r="J162" s="188" t="str">
        <f t="shared" si="5"/>
        <v>ok</v>
      </c>
    </row>
    <row r="163" spans="1:10" s="195" customFormat="1" ht="12.75">
      <c r="A163" s="183">
        <v>42164</v>
      </c>
      <c r="B163" s="168">
        <f>'[1]FRSA-2001-2016'!S166</f>
        <v>1652</v>
      </c>
      <c r="C163" s="190">
        <f>[3]dailyop!V19</f>
        <v>2010.3375157424562</v>
      </c>
      <c r="D163" s="433">
        <v>750</v>
      </c>
      <c r="E163" s="185">
        <v>50</v>
      </c>
      <c r="F163" s="168">
        <f t="shared" si="4"/>
        <v>50</v>
      </c>
      <c r="G163" s="168">
        <v>325</v>
      </c>
      <c r="H163" s="186" t="s">
        <v>49</v>
      </c>
      <c r="I163" s="187" t="s">
        <v>49</v>
      </c>
      <c r="J163" s="188" t="str">
        <f t="shared" si="5"/>
        <v>ok</v>
      </c>
    </row>
    <row r="164" spans="1:10" s="195" customFormat="1" ht="12.75">
      <c r="A164" s="183">
        <v>42165</v>
      </c>
      <c r="B164" s="168">
        <f>'[1]FRSA-2001-2016'!S167</f>
        <v>1671</v>
      </c>
      <c r="C164" s="190">
        <f>[3]dailyop!V20</f>
        <v>2019.5857476933288</v>
      </c>
      <c r="D164" s="433">
        <v>750</v>
      </c>
      <c r="E164" s="185">
        <v>50</v>
      </c>
      <c r="F164" s="168">
        <f t="shared" si="4"/>
        <v>50</v>
      </c>
      <c r="G164" s="168">
        <v>268</v>
      </c>
      <c r="H164" s="186" t="s">
        <v>49</v>
      </c>
      <c r="I164" s="187" t="s">
        <v>49</v>
      </c>
      <c r="J164" s="188" t="str">
        <f t="shared" si="5"/>
        <v>ok</v>
      </c>
    </row>
    <row r="165" spans="1:10" s="195" customFormat="1" ht="12.75">
      <c r="A165" s="183">
        <v>42166</v>
      </c>
      <c r="B165" s="168">
        <f>'[1]FRSA-2001-2016'!S168</f>
        <v>1749</v>
      </c>
      <c r="C165" s="190">
        <f>[3]dailyop!V21</f>
        <v>2018.2226906307701</v>
      </c>
      <c r="D165" s="433">
        <v>750</v>
      </c>
      <c r="E165" s="185">
        <v>50</v>
      </c>
      <c r="F165" s="168">
        <f t="shared" si="4"/>
        <v>50</v>
      </c>
      <c r="G165" s="168">
        <v>399</v>
      </c>
      <c r="H165" s="186" t="s">
        <v>49</v>
      </c>
      <c r="I165" s="187" t="s">
        <v>49</v>
      </c>
      <c r="J165" s="188" t="str">
        <f t="shared" si="5"/>
        <v>ok</v>
      </c>
    </row>
    <row r="166" spans="1:10" s="195" customFormat="1" ht="12.75">
      <c r="A166" s="183">
        <v>42167</v>
      </c>
      <c r="B166" s="168">
        <f>'[1]FRSA-2001-2016'!S169</f>
        <v>1782.74512</v>
      </c>
      <c r="C166" s="190">
        <f>[3]dailyop!V22</f>
        <v>2013.180777004485</v>
      </c>
      <c r="D166" s="433">
        <v>750</v>
      </c>
      <c r="E166" s="185">
        <v>50</v>
      </c>
      <c r="F166" s="168">
        <f t="shared" si="4"/>
        <v>50</v>
      </c>
      <c r="G166" s="168">
        <v>259</v>
      </c>
      <c r="H166" s="186" t="s">
        <v>49</v>
      </c>
      <c r="I166" s="187" t="s">
        <v>49</v>
      </c>
      <c r="J166" s="188" t="str">
        <f t="shared" si="5"/>
        <v>ok</v>
      </c>
    </row>
    <row r="167" spans="1:10" s="195" customFormat="1" ht="12.75">
      <c r="A167" s="183">
        <v>42168</v>
      </c>
      <c r="B167" s="168">
        <f>'[1]FRSA-2001-2016'!S170</f>
        <v>1792.82852</v>
      </c>
      <c r="C167" s="190">
        <f>[3]dailyop!V23</f>
        <v>2007.7287951173671</v>
      </c>
      <c r="D167" s="433">
        <v>750</v>
      </c>
      <c r="E167" s="185">
        <v>50</v>
      </c>
      <c r="F167" s="168">
        <f t="shared" si="4"/>
        <v>50</v>
      </c>
      <c r="G167" s="168">
        <v>259</v>
      </c>
      <c r="H167" s="186" t="s">
        <v>49</v>
      </c>
      <c r="I167" s="187" t="s">
        <v>49</v>
      </c>
      <c r="J167" s="188" t="str">
        <f t="shared" si="5"/>
        <v>ok</v>
      </c>
    </row>
    <row r="168" spans="1:10" ht="12.75">
      <c r="A168" s="183">
        <v>42169</v>
      </c>
      <c r="B168" s="168">
        <f>'[1]FRSA-2001-2016'!S171</f>
        <v>1807.4494500000001</v>
      </c>
      <c r="C168" s="190">
        <f>[3]dailyop!V24</f>
        <v>2008.3798239878251</v>
      </c>
      <c r="D168" s="433">
        <v>750</v>
      </c>
      <c r="E168" s="185">
        <v>50</v>
      </c>
      <c r="F168" s="168">
        <f t="shared" si="4"/>
        <v>50</v>
      </c>
      <c r="G168" s="168">
        <v>259</v>
      </c>
      <c r="H168" s="186" t="s">
        <v>49</v>
      </c>
      <c r="I168" s="187" t="s">
        <v>49</v>
      </c>
      <c r="J168" s="188" t="str">
        <f t="shared" si="5"/>
        <v>ok</v>
      </c>
    </row>
    <row r="169" spans="1:10" ht="12.75">
      <c r="A169" s="183">
        <v>42170</v>
      </c>
      <c r="B169" s="168">
        <f>'[1]FRSA-2001-2016'!S172</f>
        <v>1809.9703</v>
      </c>
      <c r="C169" s="190">
        <f>[3]dailyop!V25</f>
        <v>2007.4960000000001</v>
      </c>
      <c r="D169" s="433">
        <v>750</v>
      </c>
      <c r="E169" s="185">
        <v>50</v>
      </c>
      <c r="F169" s="168">
        <f t="shared" si="4"/>
        <v>50</v>
      </c>
      <c r="G169" s="168">
        <v>282</v>
      </c>
      <c r="H169" s="186" t="s">
        <v>49</v>
      </c>
      <c r="I169" s="187" t="s">
        <v>49</v>
      </c>
      <c r="J169" s="188" t="str">
        <f t="shared" si="5"/>
        <v>ok</v>
      </c>
    </row>
    <row r="170" spans="1:10" ht="12.75">
      <c r="A170" s="183">
        <v>42171</v>
      </c>
      <c r="B170" s="168">
        <f>'[1]FRSA-2001-2016'!S173</f>
        <v>1808</v>
      </c>
      <c r="C170" s="190">
        <f>[3]dailyop!V26</f>
        <v>2279.86825</v>
      </c>
      <c r="D170" s="433">
        <v>750</v>
      </c>
      <c r="E170" s="185">
        <v>50</v>
      </c>
      <c r="F170" s="168">
        <f t="shared" si="4"/>
        <v>50</v>
      </c>
      <c r="G170" s="168">
        <v>349</v>
      </c>
      <c r="H170" s="186" t="s">
        <v>49</v>
      </c>
      <c r="I170" s="187" t="s">
        <v>49</v>
      </c>
      <c r="J170" s="188" t="str">
        <f t="shared" si="5"/>
        <v>ok</v>
      </c>
    </row>
    <row r="171" spans="1:10" ht="12.75">
      <c r="A171" s="183">
        <v>42172</v>
      </c>
      <c r="B171" s="168">
        <f>'[1]FRSA-2001-2016'!S174</f>
        <v>1829</v>
      </c>
      <c r="C171" s="190">
        <f>[3]dailyop!V27</f>
        <v>2527.6999999999998</v>
      </c>
      <c r="D171" s="433">
        <v>750</v>
      </c>
      <c r="E171" s="185">
        <v>50</v>
      </c>
      <c r="F171" s="168">
        <f t="shared" si="4"/>
        <v>50</v>
      </c>
      <c r="G171" s="168">
        <v>277</v>
      </c>
      <c r="H171" s="186" t="s">
        <v>49</v>
      </c>
      <c r="I171" s="187" t="s">
        <v>49</v>
      </c>
      <c r="J171" s="188" t="str">
        <f t="shared" si="5"/>
        <v>ok</v>
      </c>
    </row>
    <row r="172" spans="1:10" ht="12.75">
      <c r="A172" s="183">
        <v>42173</v>
      </c>
      <c r="B172" s="168">
        <f>'[1]FRSA-2001-2016'!S175</f>
        <v>1852</v>
      </c>
      <c r="C172" s="190">
        <f>[3]dailyop!V28</f>
        <v>2530</v>
      </c>
      <c r="D172" s="433">
        <v>750</v>
      </c>
      <c r="E172" s="185">
        <v>50</v>
      </c>
      <c r="F172" s="168">
        <f t="shared" si="4"/>
        <v>50</v>
      </c>
      <c r="G172" s="168">
        <v>366</v>
      </c>
      <c r="H172" s="186" t="s">
        <v>49</v>
      </c>
      <c r="I172" s="187" t="s">
        <v>49</v>
      </c>
      <c r="J172" s="188" t="str">
        <f t="shared" si="5"/>
        <v>ok</v>
      </c>
    </row>
    <row r="173" spans="1:10" ht="12.75">
      <c r="A173" s="183">
        <v>42174</v>
      </c>
      <c r="B173" s="168">
        <f>'[1]FRSA-2001-2016'!S176</f>
        <v>1875</v>
      </c>
      <c r="C173" s="190">
        <f>[3]dailyop!V29</f>
        <v>2522.82233</v>
      </c>
      <c r="D173" s="433">
        <v>750</v>
      </c>
      <c r="E173" s="185">
        <v>50</v>
      </c>
      <c r="F173" s="168">
        <f t="shared" si="4"/>
        <v>50</v>
      </c>
      <c r="G173" s="168">
        <v>282</v>
      </c>
      <c r="H173" s="186" t="s">
        <v>49</v>
      </c>
      <c r="I173" s="187" t="s">
        <v>49</v>
      </c>
      <c r="J173" s="188" t="str">
        <f t="shared" si="5"/>
        <v>ok</v>
      </c>
    </row>
    <row r="174" spans="1:10" s="195" customFormat="1" ht="12.75">
      <c r="A174" s="183">
        <v>42175</v>
      </c>
      <c r="B174" s="168">
        <f>'[1]FRSA-2001-2016'!S177</f>
        <v>1897</v>
      </c>
      <c r="C174" s="190">
        <f>[3]dailyop!V30</f>
        <v>2654.3902969999999</v>
      </c>
      <c r="D174" s="433">
        <v>750</v>
      </c>
      <c r="E174" s="185">
        <v>50</v>
      </c>
      <c r="F174" s="168">
        <f t="shared" si="4"/>
        <v>50</v>
      </c>
      <c r="G174" s="168">
        <v>329</v>
      </c>
      <c r="H174" s="186" t="s">
        <v>49</v>
      </c>
      <c r="I174" s="187" t="s">
        <v>49</v>
      </c>
      <c r="J174" s="188" t="str">
        <f t="shared" si="5"/>
        <v>ok</v>
      </c>
    </row>
    <row r="175" spans="1:10" s="195" customFormat="1" ht="12.75">
      <c r="A175" s="183">
        <v>42176</v>
      </c>
      <c r="B175" s="168">
        <f>'[1]FRSA-2001-2016'!S178</f>
        <v>1925</v>
      </c>
      <c r="C175" s="190">
        <f>[3]dailyop!V31</f>
        <v>2774.50117</v>
      </c>
      <c r="D175" s="433">
        <v>750</v>
      </c>
      <c r="E175" s="185">
        <v>50</v>
      </c>
      <c r="F175" s="168">
        <f t="shared" si="4"/>
        <v>50</v>
      </c>
      <c r="G175" s="168">
        <v>329</v>
      </c>
      <c r="H175" s="186" t="s">
        <v>49</v>
      </c>
      <c r="I175" s="187" t="s">
        <v>49</v>
      </c>
      <c r="J175" s="188" t="str">
        <f t="shared" si="5"/>
        <v>ok</v>
      </c>
    </row>
    <row r="176" spans="1:10" s="195" customFormat="1" ht="12.75">
      <c r="A176" s="183">
        <v>42177</v>
      </c>
      <c r="B176" s="168">
        <f>'[1]FRSA-2001-2016'!S179</f>
        <v>1923</v>
      </c>
      <c r="C176" s="190">
        <f>[3]dailyop!V32</f>
        <v>2775.8118969781299</v>
      </c>
      <c r="D176" s="433">
        <v>750</v>
      </c>
      <c r="E176" s="185">
        <v>50</v>
      </c>
      <c r="F176" s="168">
        <f t="shared" si="4"/>
        <v>50</v>
      </c>
      <c r="G176" s="168">
        <v>287</v>
      </c>
      <c r="H176" s="186" t="s">
        <v>49</v>
      </c>
      <c r="I176" s="187" t="s">
        <v>49</v>
      </c>
      <c r="J176" s="188" t="str">
        <f t="shared" si="5"/>
        <v>ok</v>
      </c>
    </row>
    <row r="177" spans="1:14" s="195" customFormat="1" ht="12.75">
      <c r="A177" s="183">
        <v>42178</v>
      </c>
      <c r="B177" s="168">
        <f>'[1]FRSA-2001-2016'!S180</f>
        <v>1947</v>
      </c>
      <c r="C177" s="190">
        <f>[3]dailyop!V33</f>
        <v>2778.3494028019404</v>
      </c>
      <c r="D177" s="433">
        <v>750</v>
      </c>
      <c r="E177" s="185">
        <v>50</v>
      </c>
      <c r="F177" s="168">
        <f t="shared" si="4"/>
        <v>50</v>
      </c>
      <c r="G177" s="168">
        <v>141</v>
      </c>
      <c r="H177" s="186" t="s">
        <v>49</v>
      </c>
      <c r="I177" s="187" t="s">
        <v>49</v>
      </c>
      <c r="J177" s="188" t="str">
        <f t="shared" si="5"/>
        <v>ok</v>
      </c>
    </row>
    <row r="178" spans="1:14" s="195" customFormat="1" ht="12.75">
      <c r="A178" s="183">
        <v>42179</v>
      </c>
      <c r="B178" s="168">
        <f>'[1]FRSA-2001-2016'!S181</f>
        <v>2024</v>
      </c>
      <c r="C178" s="190">
        <f>[3]dailyop!V34</f>
        <v>2789.9917956655927</v>
      </c>
      <c r="D178" s="433">
        <v>750</v>
      </c>
      <c r="E178" s="185">
        <v>50</v>
      </c>
      <c r="F178" s="168">
        <f t="shared" si="4"/>
        <v>50</v>
      </c>
      <c r="G178" s="168">
        <v>188</v>
      </c>
      <c r="H178" s="186" t="s">
        <v>49</v>
      </c>
      <c r="I178" s="187" t="s">
        <v>49</v>
      </c>
      <c r="J178" s="188" t="str">
        <f t="shared" si="5"/>
        <v>ok</v>
      </c>
    </row>
    <row r="179" spans="1:14" s="195" customFormat="1" ht="12.75">
      <c r="A179" s="183">
        <v>42180</v>
      </c>
      <c r="B179" s="168">
        <f>'[1]FRSA-2001-2016'!S182</f>
        <v>2083</v>
      </c>
      <c r="C179" s="190">
        <f>[3]dailyop!V35</f>
        <v>2761.3736310760951</v>
      </c>
      <c r="D179" s="433">
        <v>750</v>
      </c>
      <c r="E179" s="185">
        <v>50</v>
      </c>
      <c r="F179" s="168">
        <f t="shared" si="4"/>
        <v>50</v>
      </c>
      <c r="G179" s="168">
        <v>125</v>
      </c>
      <c r="H179" s="186" t="s">
        <v>49</v>
      </c>
      <c r="I179" s="187" t="s">
        <v>49</v>
      </c>
      <c r="J179" s="188" t="str">
        <f t="shared" si="5"/>
        <v>ok</v>
      </c>
    </row>
    <row r="180" spans="1:14" s="195" customFormat="1" ht="12.75">
      <c r="A180" s="183">
        <v>42181</v>
      </c>
      <c r="B180" s="168">
        <f>'[1]FRSA-2001-2016'!S183</f>
        <v>2091</v>
      </c>
      <c r="C180" s="190">
        <f>[3]dailyop!V36</f>
        <v>2783.9546847810298</v>
      </c>
      <c r="D180" s="433">
        <v>750</v>
      </c>
      <c r="E180" s="185">
        <v>50</v>
      </c>
      <c r="F180" s="168">
        <f t="shared" si="4"/>
        <v>50</v>
      </c>
      <c r="G180" s="168">
        <v>188</v>
      </c>
      <c r="H180" s="186" t="s">
        <v>49</v>
      </c>
      <c r="I180" s="187" t="s">
        <v>49</v>
      </c>
      <c r="J180" s="188" t="str">
        <f t="shared" si="5"/>
        <v>ok</v>
      </c>
    </row>
    <row r="181" spans="1:14" s="195" customFormat="1" ht="12.75">
      <c r="A181" s="183">
        <v>42182</v>
      </c>
      <c r="B181" s="168">
        <f>'[1]FRSA-2001-2016'!S184</f>
        <v>2116</v>
      </c>
      <c r="C181" s="190">
        <f>[3]dailyop!V37</f>
        <v>2768.8858742309908</v>
      </c>
      <c r="D181" s="433">
        <v>750</v>
      </c>
      <c r="E181" s="185">
        <v>50</v>
      </c>
      <c r="F181" s="168">
        <f t="shared" si="4"/>
        <v>50</v>
      </c>
      <c r="G181" s="168">
        <v>287</v>
      </c>
      <c r="H181" s="186" t="s">
        <v>49</v>
      </c>
      <c r="I181" s="187" t="s">
        <v>49</v>
      </c>
      <c r="J181" s="188" t="str">
        <f t="shared" si="5"/>
        <v>ok</v>
      </c>
    </row>
    <row r="182" spans="1:14" ht="12.75">
      <c r="A182" s="183">
        <v>42183</v>
      </c>
      <c r="B182" s="168">
        <f>'[1]FRSA-2001-2016'!S185</f>
        <v>2128</v>
      </c>
      <c r="C182" s="190">
        <f>[3]dailyop!V38</f>
        <v>2755.0782886910329</v>
      </c>
      <c r="D182" s="433">
        <v>750</v>
      </c>
      <c r="E182" s="185">
        <v>50</v>
      </c>
      <c r="F182" s="168">
        <f t="shared" si="4"/>
        <v>50</v>
      </c>
      <c r="G182" s="168">
        <v>377</v>
      </c>
      <c r="H182" s="186" t="s">
        <v>49</v>
      </c>
      <c r="I182" s="187" t="s">
        <v>49</v>
      </c>
      <c r="J182" s="188" t="str">
        <f t="shared" si="5"/>
        <v>ok</v>
      </c>
      <c r="M182" s="195"/>
      <c r="N182" s="195"/>
    </row>
    <row r="183" spans="1:14" ht="12.75">
      <c r="A183" s="183">
        <v>42184</v>
      </c>
      <c r="B183" s="168">
        <f>'[1]FRSA-2001-2016'!S186</f>
        <v>2159</v>
      </c>
      <c r="C183" s="190">
        <f>[3]dailyop!V39</f>
        <v>2759.081272955742</v>
      </c>
      <c r="D183" s="433">
        <v>750</v>
      </c>
      <c r="E183" s="185">
        <v>50</v>
      </c>
      <c r="F183" s="168">
        <f t="shared" si="4"/>
        <v>50</v>
      </c>
      <c r="G183" s="168">
        <v>301</v>
      </c>
      <c r="H183" s="186" t="s">
        <v>49</v>
      </c>
      <c r="I183" s="187" t="s">
        <v>49</v>
      </c>
      <c r="J183" s="188" t="str">
        <f t="shared" si="5"/>
        <v>ok</v>
      </c>
      <c r="M183" s="195"/>
      <c r="N183" s="195"/>
    </row>
    <row r="184" spans="1:14" ht="12.75">
      <c r="A184" s="183">
        <v>42185</v>
      </c>
      <c r="B184" s="168">
        <f>'[1]FRSA-2001-2016'!S187</f>
        <v>2206</v>
      </c>
      <c r="C184" s="190">
        <f>[3]dailyop!V40</f>
        <v>2767.92</v>
      </c>
      <c r="D184" s="433">
        <v>750</v>
      </c>
      <c r="E184" s="185">
        <v>50</v>
      </c>
      <c r="F184" s="168">
        <f t="shared" si="4"/>
        <v>50</v>
      </c>
      <c r="G184" s="168">
        <v>377</v>
      </c>
      <c r="H184" s="186" t="s">
        <v>49</v>
      </c>
      <c r="I184" s="187" t="s">
        <v>49</v>
      </c>
      <c r="J184" s="188" t="str">
        <f t="shared" si="5"/>
        <v>ok</v>
      </c>
      <c r="M184" s="195"/>
      <c r="N184" s="195"/>
    </row>
    <row r="185" spans="1:14" s="203" customFormat="1" ht="12.75">
      <c r="A185" s="183">
        <v>42186</v>
      </c>
      <c r="B185" s="168">
        <f>'[1]FRSA-2001-2016'!S188</f>
        <v>2251</v>
      </c>
      <c r="C185" s="190">
        <f>[3]dailyop!V41</f>
        <v>2948.77</v>
      </c>
      <c r="D185" s="433">
        <v>750</v>
      </c>
      <c r="E185" s="185">
        <v>50</v>
      </c>
      <c r="F185" s="168">
        <f t="shared" si="4"/>
        <v>50</v>
      </c>
      <c r="G185" s="168">
        <v>188</v>
      </c>
      <c r="H185" s="186" t="s">
        <v>49</v>
      </c>
      <c r="I185" s="187" t="s">
        <v>49</v>
      </c>
      <c r="J185" s="188" t="str">
        <f t="shared" si="5"/>
        <v>ok</v>
      </c>
      <c r="M185" s="202"/>
      <c r="N185" s="202"/>
    </row>
    <row r="186" spans="1:14" ht="12.75">
      <c r="A186" s="183">
        <v>42187</v>
      </c>
      <c r="B186" s="168">
        <f>'[1]FRSA-2001-2016'!S189</f>
        <v>2250</v>
      </c>
      <c r="C186" s="190">
        <f>[3]dailyop!V42</f>
        <v>3027.62</v>
      </c>
      <c r="D186" s="433">
        <v>750</v>
      </c>
      <c r="E186" s="185">
        <v>50</v>
      </c>
      <c r="F186" s="168">
        <f t="shared" si="4"/>
        <v>50</v>
      </c>
      <c r="G186" s="168">
        <v>282</v>
      </c>
      <c r="H186" s="186" t="s">
        <v>49</v>
      </c>
      <c r="I186" s="187" t="s">
        <v>49</v>
      </c>
      <c r="J186" s="188" t="str">
        <f t="shared" si="5"/>
        <v>ok</v>
      </c>
      <c r="M186" s="195"/>
      <c r="N186" s="195"/>
    </row>
    <row r="187" spans="1:14" ht="12.75">
      <c r="A187" s="183">
        <v>42188</v>
      </c>
      <c r="B187" s="168">
        <f>'[1]FRSA-2001-2016'!S190</f>
        <v>2193</v>
      </c>
      <c r="C187" s="190">
        <f>[3]dailyop!V43</f>
        <v>3015.92</v>
      </c>
      <c r="D187" s="433">
        <v>750</v>
      </c>
      <c r="E187" s="185">
        <v>50</v>
      </c>
      <c r="F187" s="168">
        <f t="shared" si="4"/>
        <v>50</v>
      </c>
      <c r="G187" s="168">
        <v>282</v>
      </c>
      <c r="H187" s="186" t="s">
        <v>49</v>
      </c>
      <c r="I187" s="187" t="s">
        <v>49</v>
      </c>
      <c r="J187" s="188" t="str">
        <f t="shared" si="5"/>
        <v>ok</v>
      </c>
      <c r="M187" s="195"/>
      <c r="N187" s="195"/>
    </row>
    <row r="188" spans="1:14" ht="12.75">
      <c r="A188" s="183">
        <v>42189</v>
      </c>
      <c r="B188" s="168">
        <f>'[1]FRSA-2001-2016'!S191</f>
        <v>2108</v>
      </c>
      <c r="C188" s="190">
        <f>[3]dailyop!V44</f>
        <v>3017.4670000000001</v>
      </c>
      <c r="D188" s="433">
        <v>750</v>
      </c>
      <c r="E188" s="185">
        <v>50</v>
      </c>
      <c r="F188" s="168">
        <f t="shared" si="4"/>
        <v>50</v>
      </c>
      <c r="G188" s="168">
        <v>282</v>
      </c>
      <c r="H188" s="186" t="s">
        <v>49</v>
      </c>
      <c r="I188" s="187" t="s">
        <v>49</v>
      </c>
      <c r="J188" s="188" t="str">
        <f t="shared" si="5"/>
        <v>ok</v>
      </c>
      <c r="M188" s="195"/>
      <c r="N188" s="195"/>
    </row>
    <row r="189" spans="1:14" ht="12.75">
      <c r="A189" s="183">
        <v>42190</v>
      </c>
      <c r="B189" s="168">
        <f>'[1]FRSA-2001-2016'!S192</f>
        <v>2092</v>
      </c>
      <c r="C189" s="190">
        <f>[3]dailyop!V45</f>
        <v>2998.49</v>
      </c>
      <c r="D189" s="433">
        <v>750</v>
      </c>
      <c r="E189" s="185">
        <v>50</v>
      </c>
      <c r="F189" s="168">
        <f t="shared" si="4"/>
        <v>50</v>
      </c>
      <c r="G189" s="168">
        <v>282</v>
      </c>
      <c r="H189" s="186" t="s">
        <v>49</v>
      </c>
      <c r="I189" s="187" t="s">
        <v>49</v>
      </c>
      <c r="J189" s="188" t="str">
        <f t="shared" si="5"/>
        <v>ok</v>
      </c>
      <c r="M189" s="195"/>
      <c r="N189" s="195"/>
    </row>
    <row r="190" spans="1:14" ht="12.75">
      <c r="A190" s="183">
        <v>42191</v>
      </c>
      <c r="B190" s="168">
        <f>'[1]FRSA-2001-2016'!S193</f>
        <v>2097</v>
      </c>
      <c r="C190" s="190">
        <f>[3]dailyop!V46</f>
        <v>3009.3990000000003</v>
      </c>
      <c r="D190" s="433">
        <v>750</v>
      </c>
      <c r="E190" s="185">
        <v>50</v>
      </c>
      <c r="F190" s="168">
        <f t="shared" si="4"/>
        <v>50</v>
      </c>
      <c r="G190" s="168">
        <v>282</v>
      </c>
      <c r="H190" s="186" t="s">
        <v>49</v>
      </c>
      <c r="I190" s="187" t="s">
        <v>49</v>
      </c>
      <c r="J190" s="188" t="str">
        <f t="shared" si="5"/>
        <v>ok</v>
      </c>
      <c r="M190" s="195"/>
      <c r="N190" s="195"/>
    </row>
    <row r="191" spans="1:14" ht="12.75">
      <c r="A191" s="183">
        <v>42192</v>
      </c>
      <c r="B191" s="168">
        <f>'[1]FRSA-2001-2016'!S194</f>
        <v>2090</v>
      </c>
      <c r="C191" s="190">
        <f>[3]dailyop!V47</f>
        <v>3180.029423</v>
      </c>
      <c r="D191" s="433">
        <v>750</v>
      </c>
      <c r="E191" s="185">
        <v>50</v>
      </c>
      <c r="F191" s="168">
        <f t="shared" si="4"/>
        <v>50</v>
      </c>
      <c r="G191" s="168">
        <v>419</v>
      </c>
      <c r="H191" s="186" t="s">
        <v>49</v>
      </c>
      <c r="I191" s="187" t="s">
        <v>49</v>
      </c>
      <c r="J191" s="188" t="str">
        <f t="shared" si="5"/>
        <v>ok</v>
      </c>
      <c r="M191" s="195"/>
      <c r="N191" s="195"/>
    </row>
    <row r="192" spans="1:14" ht="12.75">
      <c r="A192" s="183">
        <v>42193</v>
      </c>
      <c r="B192" s="168">
        <f>'[1]FRSA-2001-2016'!S195</f>
        <v>2109</v>
      </c>
      <c r="C192" s="190">
        <f>[3]dailyop!V48</f>
        <v>3258</v>
      </c>
      <c r="D192" s="433">
        <v>750</v>
      </c>
      <c r="E192" s="185">
        <v>50</v>
      </c>
      <c r="F192" s="168">
        <f t="shared" si="4"/>
        <v>50</v>
      </c>
      <c r="G192" s="168">
        <v>437</v>
      </c>
      <c r="H192" s="186" t="s">
        <v>49</v>
      </c>
      <c r="I192" s="187" t="s">
        <v>49</v>
      </c>
      <c r="J192" s="188" t="str">
        <f t="shared" si="5"/>
        <v>ok</v>
      </c>
      <c r="M192" s="195"/>
      <c r="N192" s="195"/>
    </row>
    <row r="193" spans="1:14" ht="12.75">
      <c r="A193" s="183">
        <v>42194</v>
      </c>
      <c r="B193" s="168">
        <f>'[1]FRSA-2001-2016'!S196</f>
        <v>2071</v>
      </c>
      <c r="C193" s="190">
        <f>[3]dailyop!V49</f>
        <v>3255.5882619720578</v>
      </c>
      <c r="D193" s="433">
        <v>750</v>
      </c>
      <c r="E193" s="185">
        <v>50</v>
      </c>
      <c r="F193" s="168">
        <f t="shared" si="4"/>
        <v>50</v>
      </c>
      <c r="G193" s="168">
        <v>282</v>
      </c>
      <c r="H193" s="186" t="s">
        <v>49</v>
      </c>
      <c r="I193" s="187" t="s">
        <v>49</v>
      </c>
      <c r="J193" s="188" t="str">
        <f t="shared" si="5"/>
        <v>ok</v>
      </c>
      <c r="M193" s="195"/>
      <c r="N193" s="195"/>
    </row>
    <row r="194" spans="1:14" ht="12.75">
      <c r="A194" s="183">
        <v>42195</v>
      </c>
      <c r="B194" s="168">
        <f>'[1]FRSA-2001-2016'!S197</f>
        <v>2018</v>
      </c>
      <c r="C194" s="190">
        <f>[3]dailyop!V50</f>
        <v>3277.2257824906646</v>
      </c>
      <c r="D194" s="433">
        <v>750</v>
      </c>
      <c r="E194" s="185">
        <v>50</v>
      </c>
      <c r="F194" s="168">
        <f t="shared" si="4"/>
        <v>50</v>
      </c>
      <c r="G194" s="168">
        <v>282</v>
      </c>
      <c r="H194" s="186" t="s">
        <v>49</v>
      </c>
      <c r="I194" s="187" t="s">
        <v>49</v>
      </c>
      <c r="J194" s="188" t="str">
        <f t="shared" si="5"/>
        <v>ok</v>
      </c>
      <c r="M194" s="195"/>
      <c r="N194" s="195"/>
    </row>
    <row r="195" spans="1:14" ht="12.75">
      <c r="A195" s="183">
        <v>42196</v>
      </c>
      <c r="B195" s="168">
        <f>'[1]FRSA-2001-2016'!S198</f>
        <v>2008</v>
      </c>
      <c r="C195" s="190">
        <f>[3]dailyop!V51</f>
        <v>3253.9182604547987</v>
      </c>
      <c r="D195" s="433">
        <v>750</v>
      </c>
      <c r="E195" s="185">
        <v>50</v>
      </c>
      <c r="F195" s="168">
        <f t="shared" si="4"/>
        <v>50</v>
      </c>
      <c r="G195" s="168">
        <v>282</v>
      </c>
      <c r="H195" s="186" t="s">
        <v>49</v>
      </c>
      <c r="I195" s="187" t="s">
        <v>49</v>
      </c>
      <c r="J195" s="188" t="str">
        <f t="shared" si="5"/>
        <v>ok</v>
      </c>
      <c r="M195" s="195"/>
      <c r="N195" s="195"/>
    </row>
    <row r="196" spans="1:14" s="195" customFormat="1" ht="12.75">
      <c r="A196" s="183">
        <v>42197</v>
      </c>
      <c r="B196" s="168">
        <f>'[1]FRSA-2001-2016'!S199</f>
        <v>1967</v>
      </c>
      <c r="C196" s="190">
        <f>[3]dailyop!V52</f>
        <v>3255.9012441574941</v>
      </c>
      <c r="D196" s="433">
        <v>750</v>
      </c>
      <c r="E196" s="185">
        <v>50</v>
      </c>
      <c r="F196" s="168">
        <f t="shared" ref="F196:F259" si="6">IF(D196+E196&gt;C196,C196-D196,E196)</f>
        <v>50</v>
      </c>
      <c r="G196" s="168">
        <v>282</v>
      </c>
      <c r="H196" s="186" t="s">
        <v>49</v>
      </c>
      <c r="I196" s="187" t="s">
        <v>49</v>
      </c>
      <c r="J196" s="188" t="str">
        <f t="shared" ref="J196:J259" si="7">IF(E196+G196&gt;D196,"adjust","ok")</f>
        <v>ok</v>
      </c>
    </row>
    <row r="197" spans="1:14" s="195" customFormat="1" ht="12.75">
      <c r="A197" s="183">
        <v>42198</v>
      </c>
      <c r="B197" s="168">
        <f>'[1]FRSA-2001-2016'!S200</f>
        <v>1949</v>
      </c>
      <c r="C197" s="190">
        <f>[3]dailyop!V53</f>
        <v>3250.4665868167149</v>
      </c>
      <c r="D197" s="433">
        <v>750</v>
      </c>
      <c r="E197" s="185">
        <v>50</v>
      </c>
      <c r="F197" s="168">
        <f t="shared" si="6"/>
        <v>50</v>
      </c>
      <c r="G197" s="168">
        <v>282</v>
      </c>
      <c r="H197" s="186" t="s">
        <v>49</v>
      </c>
      <c r="I197" s="187" t="s">
        <v>49</v>
      </c>
      <c r="J197" s="188" t="str">
        <f t="shared" si="7"/>
        <v>ok</v>
      </c>
    </row>
    <row r="198" spans="1:14" ht="12.75">
      <c r="A198" s="183">
        <v>42199</v>
      </c>
      <c r="B198" s="168">
        <f>'[1]FRSA-2001-2016'!S201</f>
        <v>1926</v>
      </c>
      <c r="C198" s="190">
        <f>[3]dailyop!V54</f>
        <v>3267.3143999999998</v>
      </c>
      <c r="D198" s="433">
        <v>750</v>
      </c>
      <c r="E198" s="185">
        <v>50</v>
      </c>
      <c r="F198" s="168">
        <f t="shared" si="6"/>
        <v>50</v>
      </c>
      <c r="G198" s="168">
        <v>282</v>
      </c>
      <c r="H198" s="186" t="s">
        <v>49</v>
      </c>
      <c r="I198" s="187" t="s">
        <v>49</v>
      </c>
      <c r="J198" s="188" t="str">
        <f t="shared" si="7"/>
        <v>ok</v>
      </c>
      <c r="M198" s="195"/>
      <c r="N198" s="195"/>
    </row>
    <row r="199" spans="1:14" ht="12.75">
      <c r="A199" s="183">
        <v>42200</v>
      </c>
      <c r="B199" s="168">
        <f>'[1]FRSA-2001-2016'!S202</f>
        <v>1865</v>
      </c>
      <c r="C199" s="190">
        <f>[3]dailyop!V55</f>
        <v>3267.08</v>
      </c>
      <c r="D199" s="433">
        <v>750</v>
      </c>
      <c r="E199" s="185">
        <v>50</v>
      </c>
      <c r="F199" s="168">
        <f t="shared" si="6"/>
        <v>50</v>
      </c>
      <c r="G199" s="168">
        <v>282</v>
      </c>
      <c r="H199" s="186" t="s">
        <v>49</v>
      </c>
      <c r="I199" s="187" t="s">
        <v>49</v>
      </c>
      <c r="J199" s="188" t="str">
        <f t="shared" si="7"/>
        <v>ok</v>
      </c>
      <c r="M199" s="195"/>
      <c r="N199" s="195"/>
    </row>
    <row r="200" spans="1:14" ht="12.75">
      <c r="A200" s="183">
        <v>42201</v>
      </c>
      <c r="B200" s="168">
        <f>'[1]FRSA-2001-2016'!S203</f>
        <v>1826</v>
      </c>
      <c r="C200" s="190">
        <f>[3]dailyop!V56</f>
        <v>3247.71477</v>
      </c>
      <c r="D200" s="433">
        <v>750</v>
      </c>
      <c r="E200" s="185">
        <v>50</v>
      </c>
      <c r="F200" s="168">
        <f t="shared" si="6"/>
        <v>50</v>
      </c>
      <c r="G200" s="168">
        <v>282</v>
      </c>
      <c r="H200" s="186" t="s">
        <v>49</v>
      </c>
      <c r="I200" s="187" t="s">
        <v>49</v>
      </c>
      <c r="J200" s="188" t="str">
        <f t="shared" si="7"/>
        <v>ok</v>
      </c>
    </row>
    <row r="201" spans="1:14" ht="12.75">
      <c r="A201" s="183">
        <v>42202</v>
      </c>
      <c r="B201" s="168">
        <f>'[1]FRSA-2001-2016'!S204</f>
        <v>1837</v>
      </c>
      <c r="C201" s="190">
        <f>[3]dailyop!V57</f>
        <v>2936.2465299999999</v>
      </c>
      <c r="D201" s="433">
        <v>750</v>
      </c>
      <c r="E201" s="185">
        <v>50</v>
      </c>
      <c r="F201" s="168">
        <f t="shared" si="6"/>
        <v>50</v>
      </c>
      <c r="G201" s="168">
        <v>282</v>
      </c>
      <c r="H201" s="186" t="s">
        <v>49</v>
      </c>
      <c r="I201" s="187" t="s">
        <v>49</v>
      </c>
      <c r="J201" s="188" t="str">
        <f t="shared" si="7"/>
        <v>ok</v>
      </c>
    </row>
    <row r="202" spans="1:14" ht="12.75">
      <c r="A202" s="183">
        <v>42203</v>
      </c>
      <c r="B202" s="168">
        <f>'[1]FRSA-2001-2016'!S205</f>
        <v>1852</v>
      </c>
      <c r="C202" s="190">
        <f>[3]dailyop!V58</f>
        <v>2745.8619250000002</v>
      </c>
      <c r="D202" s="433">
        <v>750</v>
      </c>
      <c r="E202" s="185">
        <v>50</v>
      </c>
      <c r="F202" s="168">
        <f t="shared" si="6"/>
        <v>50</v>
      </c>
      <c r="G202" s="168">
        <v>282</v>
      </c>
      <c r="H202" s="186" t="s">
        <v>49</v>
      </c>
      <c r="I202" s="187" t="s">
        <v>49</v>
      </c>
      <c r="J202" s="188" t="str">
        <f t="shared" si="7"/>
        <v>ok</v>
      </c>
    </row>
    <row r="203" spans="1:14" ht="12.75">
      <c r="A203" s="183">
        <v>42204</v>
      </c>
      <c r="B203" s="168">
        <f>'[1]FRSA-2001-2016'!S206</f>
        <v>1867</v>
      </c>
      <c r="C203" s="190">
        <f>[3]dailyop!V59</f>
        <v>2759.4273760000001</v>
      </c>
      <c r="D203" s="433">
        <v>750</v>
      </c>
      <c r="E203" s="185">
        <v>50</v>
      </c>
      <c r="F203" s="168">
        <f t="shared" si="6"/>
        <v>50</v>
      </c>
      <c r="G203" s="168">
        <v>188</v>
      </c>
      <c r="H203" s="186" t="s">
        <v>49</v>
      </c>
      <c r="I203" s="187" t="s">
        <v>49</v>
      </c>
      <c r="J203" s="188" t="str">
        <f t="shared" si="7"/>
        <v>ok</v>
      </c>
    </row>
    <row r="204" spans="1:14" ht="12.75">
      <c r="A204" s="183">
        <v>42205</v>
      </c>
      <c r="B204" s="168">
        <f>'[1]FRSA-2001-2016'!S207</f>
        <v>1847</v>
      </c>
      <c r="C204" s="190">
        <f>[3]dailyop!V60</f>
        <v>2778.0531699999997</v>
      </c>
      <c r="D204" s="433">
        <v>750</v>
      </c>
      <c r="E204" s="185">
        <v>50</v>
      </c>
      <c r="F204" s="168">
        <f t="shared" si="6"/>
        <v>50</v>
      </c>
      <c r="G204" s="168">
        <v>329</v>
      </c>
      <c r="H204" s="186" t="s">
        <v>49</v>
      </c>
      <c r="I204" s="187" t="s">
        <v>49</v>
      </c>
      <c r="J204" s="188" t="str">
        <f t="shared" si="7"/>
        <v>ok</v>
      </c>
    </row>
    <row r="205" spans="1:14" ht="12.75">
      <c r="A205" s="183">
        <v>42206</v>
      </c>
      <c r="B205" s="168">
        <f>'[1]FRSA-2001-2016'!S208</f>
        <v>1853</v>
      </c>
      <c r="C205" s="190">
        <f>[3]dailyop!V61</f>
        <v>2959.9490000000001</v>
      </c>
      <c r="D205" s="433">
        <v>750</v>
      </c>
      <c r="E205" s="185">
        <v>50</v>
      </c>
      <c r="F205" s="168">
        <f t="shared" si="6"/>
        <v>50</v>
      </c>
      <c r="G205" s="168">
        <v>235</v>
      </c>
      <c r="H205" s="186" t="s">
        <v>49</v>
      </c>
      <c r="I205" s="187" t="s">
        <v>49</v>
      </c>
      <c r="J205" s="188" t="str">
        <f t="shared" si="7"/>
        <v>ok</v>
      </c>
    </row>
    <row r="206" spans="1:14" ht="12.75">
      <c r="A206" s="183">
        <v>42207</v>
      </c>
      <c r="B206" s="168">
        <f>'[1]FRSA-2001-2016'!S209</f>
        <v>1902</v>
      </c>
      <c r="C206" s="190">
        <f>[3]dailyop!V62</f>
        <v>3027.194</v>
      </c>
      <c r="D206" s="433">
        <v>750</v>
      </c>
      <c r="E206" s="185">
        <v>50</v>
      </c>
      <c r="F206" s="168">
        <f t="shared" si="6"/>
        <v>50</v>
      </c>
      <c r="G206" s="168">
        <v>0</v>
      </c>
      <c r="H206" s="186" t="s">
        <v>49</v>
      </c>
      <c r="I206" s="187" t="s">
        <v>49</v>
      </c>
      <c r="J206" s="188" t="str">
        <f t="shared" si="7"/>
        <v>ok</v>
      </c>
    </row>
    <row r="207" spans="1:14" ht="12.75">
      <c r="A207" s="183">
        <v>42208</v>
      </c>
      <c r="B207" s="168">
        <f>'[1]FRSA-2001-2016'!S210</f>
        <v>1927</v>
      </c>
      <c r="C207" s="190">
        <f>[3]dailyop!V63</f>
        <v>3017.5650000000001</v>
      </c>
      <c r="D207" s="433">
        <v>750</v>
      </c>
      <c r="E207" s="185">
        <v>50</v>
      </c>
      <c r="F207" s="168">
        <f t="shared" si="6"/>
        <v>50</v>
      </c>
      <c r="G207" s="168">
        <v>138</v>
      </c>
      <c r="H207" s="186" t="s">
        <v>49</v>
      </c>
      <c r="I207" s="187" t="s">
        <v>49</v>
      </c>
      <c r="J207" s="188" t="str">
        <f t="shared" si="7"/>
        <v>ok</v>
      </c>
    </row>
    <row r="208" spans="1:14" ht="12.75">
      <c r="A208" s="183">
        <v>42209</v>
      </c>
      <c r="B208" s="168">
        <f>'[1]FRSA-2001-2016'!S211</f>
        <v>1940</v>
      </c>
      <c r="C208" s="190">
        <f>[3]dailyop!V64</f>
        <v>3128.4070000000002</v>
      </c>
      <c r="D208" s="433">
        <v>750</v>
      </c>
      <c r="E208" s="185">
        <v>50</v>
      </c>
      <c r="F208" s="168">
        <f t="shared" si="6"/>
        <v>50</v>
      </c>
      <c r="G208" s="168">
        <v>317</v>
      </c>
      <c r="H208" s="186" t="s">
        <v>49</v>
      </c>
      <c r="I208" s="187" t="s">
        <v>49</v>
      </c>
      <c r="J208" s="188" t="str">
        <f t="shared" si="7"/>
        <v>ok</v>
      </c>
    </row>
    <row r="209" spans="1:10" ht="12.75">
      <c r="A209" s="183">
        <v>42210</v>
      </c>
      <c r="B209" s="168">
        <f>'[1]FRSA-2001-2016'!S212</f>
        <v>2036</v>
      </c>
      <c r="C209" s="190">
        <f>[3]dailyop!V65</f>
        <v>3253.239</v>
      </c>
      <c r="D209" s="433">
        <v>750</v>
      </c>
      <c r="E209" s="185">
        <v>50</v>
      </c>
      <c r="F209" s="168">
        <f t="shared" si="6"/>
        <v>50</v>
      </c>
      <c r="G209" s="168">
        <v>367</v>
      </c>
      <c r="H209" s="186" t="s">
        <v>49</v>
      </c>
      <c r="I209" s="187" t="s">
        <v>49</v>
      </c>
      <c r="J209" s="188" t="str">
        <f t="shared" si="7"/>
        <v>ok</v>
      </c>
    </row>
    <row r="210" spans="1:10" s="195" customFormat="1" ht="12.75">
      <c r="A210" s="183">
        <v>42211</v>
      </c>
      <c r="B210" s="168">
        <f>'[1]FRSA-2001-2016'!S213</f>
        <v>2056</v>
      </c>
      <c r="C210" s="190">
        <f>[3]dailyop!V66</f>
        <v>3257.6400000000003</v>
      </c>
      <c r="D210" s="433">
        <v>750</v>
      </c>
      <c r="E210" s="185">
        <v>50</v>
      </c>
      <c r="F210" s="168">
        <f t="shared" si="6"/>
        <v>50</v>
      </c>
      <c r="G210" s="168">
        <v>282</v>
      </c>
      <c r="H210" s="186" t="s">
        <v>49</v>
      </c>
      <c r="I210" s="187" t="s">
        <v>49</v>
      </c>
      <c r="J210" s="188" t="str">
        <f t="shared" si="7"/>
        <v>ok</v>
      </c>
    </row>
    <row r="211" spans="1:10" s="195" customFormat="1" ht="12.75">
      <c r="A211" s="183">
        <v>42212</v>
      </c>
      <c r="B211" s="168">
        <f>'[1]FRSA-2001-2016'!S214</f>
        <v>1969</v>
      </c>
      <c r="C211" s="190">
        <f>[3]dailyop!V67</f>
        <v>3256.34</v>
      </c>
      <c r="D211" s="433">
        <v>750</v>
      </c>
      <c r="E211" s="185">
        <v>50</v>
      </c>
      <c r="F211" s="168">
        <f t="shared" si="6"/>
        <v>50</v>
      </c>
      <c r="G211" s="168">
        <v>282</v>
      </c>
      <c r="H211" s="186" t="s">
        <v>49</v>
      </c>
      <c r="I211" s="187" t="s">
        <v>49</v>
      </c>
      <c r="J211" s="188" t="str">
        <f t="shared" si="7"/>
        <v>ok</v>
      </c>
    </row>
    <row r="212" spans="1:10" s="195" customFormat="1" ht="12.75">
      <c r="A212" s="183">
        <v>42213</v>
      </c>
      <c r="B212" s="168">
        <f>'[1]FRSA-2001-2016'!S215</f>
        <v>1962</v>
      </c>
      <c r="C212" s="190">
        <f>[3]dailyop!V68</f>
        <v>3236.4351900000001</v>
      </c>
      <c r="D212" s="433">
        <v>750</v>
      </c>
      <c r="E212" s="185">
        <v>50</v>
      </c>
      <c r="F212" s="168">
        <f t="shared" si="6"/>
        <v>50</v>
      </c>
      <c r="G212" s="168">
        <v>282</v>
      </c>
      <c r="H212" s="186" t="s">
        <v>49</v>
      </c>
      <c r="I212" s="187" t="s">
        <v>49</v>
      </c>
      <c r="J212" s="188" t="str">
        <f t="shared" si="7"/>
        <v>ok</v>
      </c>
    </row>
    <row r="213" spans="1:10" s="195" customFormat="1" ht="12.75">
      <c r="A213" s="183">
        <v>42214</v>
      </c>
      <c r="B213" s="168">
        <f>'[1]FRSA-2001-2016'!S216</f>
        <v>1964</v>
      </c>
      <c r="C213" s="190">
        <f>[3]dailyop!V69</f>
        <v>3213.3622700000001</v>
      </c>
      <c r="D213" s="433">
        <v>750</v>
      </c>
      <c r="E213" s="185">
        <v>50</v>
      </c>
      <c r="F213" s="168">
        <f t="shared" si="6"/>
        <v>50</v>
      </c>
      <c r="G213" s="168">
        <v>282</v>
      </c>
      <c r="H213" s="186" t="s">
        <v>49</v>
      </c>
      <c r="I213" s="187" t="s">
        <v>49</v>
      </c>
      <c r="J213" s="188" t="str">
        <f t="shared" si="7"/>
        <v>ok</v>
      </c>
    </row>
    <row r="214" spans="1:10" s="195" customFormat="1" ht="12.75">
      <c r="A214" s="183">
        <v>42215</v>
      </c>
      <c r="B214" s="168">
        <f>'[1]FRSA-2001-2016'!S217</f>
        <v>1987</v>
      </c>
      <c r="C214" s="190">
        <f>[3]dailyop!V70</f>
        <v>3219.2677880000001</v>
      </c>
      <c r="D214" s="433">
        <v>750</v>
      </c>
      <c r="E214" s="185">
        <v>50</v>
      </c>
      <c r="F214" s="168">
        <f t="shared" si="6"/>
        <v>50</v>
      </c>
      <c r="G214" s="168">
        <v>282</v>
      </c>
      <c r="H214" s="186" t="s">
        <v>49</v>
      </c>
      <c r="I214" s="187" t="s">
        <v>49</v>
      </c>
      <c r="J214" s="188" t="str">
        <f t="shared" si="7"/>
        <v>ok</v>
      </c>
    </row>
    <row r="215" spans="1:10" s="195" customFormat="1" ht="12.75">
      <c r="A215" s="183">
        <v>42216</v>
      </c>
      <c r="B215" s="168">
        <f>'[1]FRSA-2001-2016'!S218</f>
        <v>1985</v>
      </c>
      <c r="C215" s="190">
        <f>[3]dailyop!V71</f>
        <v>3061.1255999999998</v>
      </c>
      <c r="D215" s="433">
        <v>750</v>
      </c>
      <c r="E215" s="185">
        <v>50</v>
      </c>
      <c r="F215" s="168">
        <f t="shared" si="6"/>
        <v>50</v>
      </c>
      <c r="G215" s="168">
        <v>282</v>
      </c>
      <c r="H215" s="186" t="s">
        <v>49</v>
      </c>
      <c r="I215" s="187" t="s">
        <v>49</v>
      </c>
      <c r="J215" s="188" t="str">
        <f t="shared" si="7"/>
        <v>ok</v>
      </c>
    </row>
    <row r="216" spans="1:10" s="195" customFormat="1" ht="12.75">
      <c r="A216" s="183">
        <v>42217</v>
      </c>
      <c r="B216" s="168">
        <f>'[1]FRSA-2001-2016'!S219</f>
        <v>1988</v>
      </c>
      <c r="C216" s="190">
        <f>[3]dailyop!V72</f>
        <v>2974.1394</v>
      </c>
      <c r="D216" s="433">
        <v>750</v>
      </c>
      <c r="E216" s="185">
        <v>50</v>
      </c>
      <c r="F216" s="168">
        <f t="shared" si="6"/>
        <v>50</v>
      </c>
      <c r="G216" s="168">
        <v>282</v>
      </c>
      <c r="H216" s="186" t="s">
        <v>49</v>
      </c>
      <c r="I216" s="187" t="s">
        <v>49</v>
      </c>
      <c r="J216" s="188" t="str">
        <f t="shared" si="7"/>
        <v>ok</v>
      </c>
    </row>
    <row r="217" spans="1:10" s="195" customFormat="1" ht="12.75">
      <c r="A217" s="183">
        <v>42218</v>
      </c>
      <c r="B217" s="168">
        <f>'[1]FRSA-2001-2016'!S220</f>
        <v>1944</v>
      </c>
      <c r="C217" s="190">
        <f>[3]dailyop!V73</f>
        <v>2984.2320239999999</v>
      </c>
      <c r="D217" s="433">
        <v>750</v>
      </c>
      <c r="E217" s="185">
        <v>50</v>
      </c>
      <c r="F217" s="168">
        <f t="shared" si="6"/>
        <v>50</v>
      </c>
      <c r="G217" s="168">
        <v>188</v>
      </c>
      <c r="H217" s="186" t="s">
        <v>49</v>
      </c>
      <c r="I217" s="187" t="s">
        <v>49</v>
      </c>
      <c r="J217" s="188" t="str">
        <f t="shared" si="7"/>
        <v>ok</v>
      </c>
    </row>
    <row r="218" spans="1:10" s="195" customFormat="1" ht="12.75">
      <c r="A218" s="183">
        <v>42219</v>
      </c>
      <c r="B218" s="168">
        <f>'[1]FRSA-2001-2016'!S221</f>
        <v>1910</v>
      </c>
      <c r="C218" s="190">
        <f>[3]dailyop!V74</f>
        <v>2979.7</v>
      </c>
      <c r="D218" s="433">
        <v>750</v>
      </c>
      <c r="E218" s="185">
        <v>50</v>
      </c>
      <c r="F218" s="168">
        <f t="shared" si="6"/>
        <v>50</v>
      </c>
      <c r="G218" s="168">
        <v>377</v>
      </c>
      <c r="H218" s="186" t="s">
        <v>49</v>
      </c>
      <c r="I218" s="187" t="s">
        <v>49</v>
      </c>
      <c r="J218" s="188" t="str">
        <f t="shared" si="7"/>
        <v>ok</v>
      </c>
    </row>
    <row r="219" spans="1:10" s="195" customFormat="1" ht="12.75">
      <c r="A219" s="183">
        <v>42220</v>
      </c>
      <c r="B219" s="168">
        <f>'[1]FRSA-2001-2016'!S222</f>
        <v>1875</v>
      </c>
      <c r="C219" s="190">
        <f>[3]dailyop!V75</f>
        <v>3007.262017</v>
      </c>
      <c r="D219" s="433">
        <v>750</v>
      </c>
      <c r="E219" s="185">
        <v>50</v>
      </c>
      <c r="F219" s="168">
        <f t="shared" si="6"/>
        <v>50</v>
      </c>
      <c r="G219" s="168">
        <v>236</v>
      </c>
      <c r="H219" s="186" t="s">
        <v>49</v>
      </c>
      <c r="I219" s="187" t="s">
        <v>49</v>
      </c>
      <c r="J219" s="188" t="str">
        <f t="shared" si="7"/>
        <v>ok</v>
      </c>
    </row>
    <row r="220" spans="1:10" s="195" customFormat="1" ht="12.75">
      <c r="A220" s="183">
        <v>42221</v>
      </c>
      <c r="B220" s="168">
        <f>'[1]FRSA-2001-2016'!S223</f>
        <v>1769</v>
      </c>
      <c r="C220" s="190">
        <f>[3]dailyop!V76</f>
        <v>2880.7849999999999</v>
      </c>
      <c r="D220" s="433">
        <v>750</v>
      </c>
      <c r="E220" s="185">
        <v>50</v>
      </c>
      <c r="F220" s="168">
        <f t="shared" si="6"/>
        <v>50</v>
      </c>
      <c r="G220" s="168">
        <v>282</v>
      </c>
      <c r="H220" s="186" t="s">
        <v>49</v>
      </c>
      <c r="I220" s="187" t="s">
        <v>49</v>
      </c>
      <c r="J220" s="188" t="str">
        <f t="shared" si="7"/>
        <v>ok</v>
      </c>
    </row>
    <row r="221" spans="1:10" s="195" customFormat="1" ht="12.75">
      <c r="A221" s="183">
        <v>42222</v>
      </c>
      <c r="B221" s="168">
        <f>'[1]FRSA-2001-2016'!S224</f>
        <v>1689</v>
      </c>
      <c r="C221" s="190">
        <f>[3]dailyop!V77</f>
        <v>2621.0342899999996</v>
      </c>
      <c r="D221" s="433">
        <v>750</v>
      </c>
      <c r="E221" s="185">
        <v>50</v>
      </c>
      <c r="F221" s="168">
        <f t="shared" si="6"/>
        <v>50</v>
      </c>
      <c r="G221" s="168">
        <v>282</v>
      </c>
      <c r="H221" s="186" t="s">
        <v>49</v>
      </c>
      <c r="I221" s="187" t="s">
        <v>49</v>
      </c>
      <c r="J221" s="188" t="str">
        <f t="shared" si="7"/>
        <v>ok</v>
      </c>
    </row>
    <row r="222" spans="1:10" s="195" customFormat="1" ht="12.75">
      <c r="A222" s="183">
        <v>42223</v>
      </c>
      <c r="B222" s="168">
        <f>'[1]FRSA-2001-2016'!S225</f>
        <v>1662</v>
      </c>
      <c r="C222" s="190">
        <f>[3]dailyop!V78</f>
        <v>2406.62</v>
      </c>
      <c r="D222" s="433">
        <v>750</v>
      </c>
      <c r="E222" s="185">
        <v>50</v>
      </c>
      <c r="F222" s="168">
        <f t="shared" si="6"/>
        <v>50</v>
      </c>
      <c r="G222" s="168">
        <v>329</v>
      </c>
      <c r="H222" s="186" t="s">
        <v>49</v>
      </c>
      <c r="I222" s="187" t="s">
        <v>49</v>
      </c>
      <c r="J222" s="188" t="str">
        <f t="shared" si="7"/>
        <v>ok</v>
      </c>
    </row>
    <row r="223" spans="1:10" s="195" customFormat="1" ht="12.75">
      <c r="A223" s="183">
        <v>42224</v>
      </c>
      <c r="B223" s="168">
        <f>'[1]FRSA-2001-2016'!S226</f>
        <v>1633</v>
      </c>
      <c r="C223" s="190">
        <f>[3]dailyop!V79</f>
        <v>2295.87</v>
      </c>
      <c r="D223" s="433">
        <v>750</v>
      </c>
      <c r="E223" s="185">
        <v>50</v>
      </c>
      <c r="F223" s="168">
        <f t="shared" si="6"/>
        <v>50</v>
      </c>
      <c r="G223" s="168">
        <v>282</v>
      </c>
      <c r="H223" s="186" t="s">
        <v>49</v>
      </c>
      <c r="I223" s="187" t="s">
        <v>49</v>
      </c>
      <c r="J223" s="188" t="str">
        <f t="shared" si="7"/>
        <v>ok</v>
      </c>
    </row>
    <row r="224" spans="1:10" s="195" customFormat="1" ht="12.75">
      <c r="A224" s="183">
        <v>42225</v>
      </c>
      <c r="B224" s="168">
        <f>'[1]FRSA-2001-2016'!S227</f>
        <v>1605</v>
      </c>
      <c r="C224" s="190">
        <f>[3]dailyop!V80</f>
        <v>2286.38</v>
      </c>
      <c r="D224" s="433">
        <v>750</v>
      </c>
      <c r="E224" s="185">
        <v>50</v>
      </c>
      <c r="F224" s="168">
        <f t="shared" si="6"/>
        <v>50</v>
      </c>
      <c r="G224" s="168">
        <v>275</v>
      </c>
      <c r="H224" s="186" t="s">
        <v>49</v>
      </c>
      <c r="I224" s="187" t="s">
        <v>49</v>
      </c>
      <c r="J224" s="188" t="str">
        <f t="shared" si="7"/>
        <v>ok</v>
      </c>
    </row>
    <row r="225" spans="1:10" s="195" customFormat="1" ht="12.75">
      <c r="A225" s="183">
        <v>42226</v>
      </c>
      <c r="B225" s="168">
        <f>'[1]FRSA-2001-2016'!S228</f>
        <v>1606</v>
      </c>
      <c r="C225" s="190">
        <f>[3]dailyop!V81</f>
        <v>2202.7310000000002</v>
      </c>
      <c r="D225" s="433">
        <v>750</v>
      </c>
      <c r="E225" s="185">
        <v>50</v>
      </c>
      <c r="F225" s="168">
        <f t="shared" si="6"/>
        <v>50</v>
      </c>
      <c r="G225" s="168">
        <v>321</v>
      </c>
      <c r="H225" s="186" t="s">
        <v>49</v>
      </c>
      <c r="I225" s="187" t="s">
        <v>49</v>
      </c>
      <c r="J225" s="188" t="str">
        <f t="shared" si="7"/>
        <v>ok</v>
      </c>
    </row>
    <row r="226" spans="1:10" s="195" customFormat="1" ht="12.75">
      <c r="A226" s="183">
        <v>42227</v>
      </c>
      <c r="B226" s="168">
        <f>'[1]FRSA-2001-2016'!S229</f>
        <v>1597</v>
      </c>
      <c r="C226" s="190">
        <f>[3]dailyop!V82</f>
        <v>1997.384</v>
      </c>
      <c r="D226" s="433">
        <v>750</v>
      </c>
      <c r="E226" s="185">
        <v>50</v>
      </c>
      <c r="F226" s="168">
        <f t="shared" si="6"/>
        <v>50</v>
      </c>
      <c r="G226" s="168">
        <v>367</v>
      </c>
      <c r="H226" s="186" t="s">
        <v>49</v>
      </c>
      <c r="I226" s="187" t="s">
        <v>49</v>
      </c>
      <c r="J226" s="188" t="str">
        <f t="shared" si="7"/>
        <v>ok</v>
      </c>
    </row>
    <row r="227" spans="1:10" s="195" customFormat="1" ht="12.75">
      <c r="A227" s="183">
        <v>42228</v>
      </c>
      <c r="B227" s="168">
        <f>'[1]FRSA-2001-2016'!S230</f>
        <v>1559</v>
      </c>
      <c r="C227" s="190">
        <f>[3]dailyop!V83</f>
        <v>1812.1479999999999</v>
      </c>
      <c r="D227" s="433">
        <v>750</v>
      </c>
      <c r="E227" s="185">
        <v>50</v>
      </c>
      <c r="F227" s="168">
        <f t="shared" si="6"/>
        <v>50</v>
      </c>
      <c r="G227" s="168">
        <v>275</v>
      </c>
      <c r="H227" s="186" t="s">
        <v>49</v>
      </c>
      <c r="I227" s="187" t="s">
        <v>49</v>
      </c>
      <c r="J227" s="188" t="str">
        <f t="shared" si="7"/>
        <v>ok</v>
      </c>
    </row>
    <row r="228" spans="1:10" s="195" customFormat="1" ht="12.75">
      <c r="A228" s="183">
        <v>42229</v>
      </c>
      <c r="B228" s="168">
        <f>'[1]FRSA-2001-2016'!S231</f>
        <v>1512</v>
      </c>
      <c r="C228" s="190">
        <f>[3]dailyop!V84</f>
        <v>1612.6320000000001</v>
      </c>
      <c r="D228" s="433">
        <v>750</v>
      </c>
      <c r="E228" s="185">
        <v>50</v>
      </c>
      <c r="F228" s="168">
        <f t="shared" si="6"/>
        <v>50</v>
      </c>
      <c r="G228" s="168">
        <v>282</v>
      </c>
      <c r="H228" s="186" t="s">
        <v>49</v>
      </c>
      <c r="I228" s="187" t="s">
        <v>49</v>
      </c>
      <c r="J228" s="188" t="str">
        <f t="shared" si="7"/>
        <v>ok</v>
      </c>
    </row>
    <row r="229" spans="1:10" s="195" customFormat="1" ht="12.75">
      <c r="A229" s="183">
        <v>42230</v>
      </c>
      <c r="B229" s="168">
        <f>'[1]FRSA-2001-2016'!S232</f>
        <v>1513</v>
      </c>
      <c r="C229" s="190">
        <f>[3]dailyop!V85</f>
        <v>1513.4659999999999</v>
      </c>
      <c r="D229" s="433">
        <v>750</v>
      </c>
      <c r="E229" s="185">
        <v>50</v>
      </c>
      <c r="F229" s="168">
        <f t="shared" si="6"/>
        <v>50</v>
      </c>
      <c r="G229" s="168">
        <v>188</v>
      </c>
      <c r="H229" s="186" t="s">
        <v>49</v>
      </c>
      <c r="I229" s="187" t="s">
        <v>49</v>
      </c>
      <c r="J229" s="188" t="str">
        <f t="shared" si="7"/>
        <v>ok</v>
      </c>
    </row>
    <row r="230" spans="1:10" s="195" customFormat="1" ht="12.75">
      <c r="A230" s="183">
        <v>42231</v>
      </c>
      <c r="B230" s="168">
        <f>'[1]FRSA-2001-2016'!S233</f>
        <v>1498</v>
      </c>
      <c r="C230" s="190">
        <f>[3]dailyop!V86</f>
        <v>1514.2460000000001</v>
      </c>
      <c r="D230" s="433">
        <v>750</v>
      </c>
      <c r="E230" s="185">
        <v>50</v>
      </c>
      <c r="F230" s="168">
        <f t="shared" si="6"/>
        <v>50</v>
      </c>
      <c r="G230" s="168">
        <v>188</v>
      </c>
      <c r="H230" s="186" t="s">
        <v>49</v>
      </c>
      <c r="I230" s="187" t="s">
        <v>49</v>
      </c>
      <c r="J230" s="188" t="str">
        <f t="shared" si="7"/>
        <v>ok</v>
      </c>
    </row>
    <row r="231" spans="1:10" s="195" customFormat="1" ht="12.75">
      <c r="A231" s="183">
        <v>42232</v>
      </c>
      <c r="B231" s="168">
        <f>'[1]FRSA-2001-2016'!S234</f>
        <v>1470</v>
      </c>
      <c r="C231" s="190">
        <f>[3]dailyop!V87</f>
        <v>1516.1</v>
      </c>
      <c r="D231" s="433">
        <v>750</v>
      </c>
      <c r="E231" s="185">
        <v>50</v>
      </c>
      <c r="F231" s="168">
        <f t="shared" si="6"/>
        <v>50</v>
      </c>
      <c r="G231" s="168">
        <v>329</v>
      </c>
      <c r="H231" s="186" t="s">
        <v>49</v>
      </c>
      <c r="I231" s="187" t="s">
        <v>49</v>
      </c>
      <c r="J231" s="188" t="str">
        <f t="shared" si="7"/>
        <v>ok</v>
      </c>
    </row>
    <row r="232" spans="1:10" s="195" customFormat="1" ht="12.75">
      <c r="A232" s="183">
        <v>42233</v>
      </c>
      <c r="B232" s="168">
        <f>'[1]FRSA-2001-2016'!S235</f>
        <v>1434</v>
      </c>
      <c r="C232" s="190">
        <f>[3]dailyop!V88</f>
        <v>1524.1932000000002</v>
      </c>
      <c r="D232" s="433">
        <v>750</v>
      </c>
      <c r="E232" s="185">
        <v>50</v>
      </c>
      <c r="F232" s="168">
        <f t="shared" si="6"/>
        <v>50</v>
      </c>
      <c r="G232" s="168">
        <v>188</v>
      </c>
      <c r="H232" s="186" t="s">
        <v>49</v>
      </c>
      <c r="I232" s="187" t="s">
        <v>49</v>
      </c>
      <c r="J232" s="188" t="str">
        <f t="shared" si="7"/>
        <v>ok</v>
      </c>
    </row>
    <row r="233" spans="1:10" s="195" customFormat="1" ht="12.75">
      <c r="A233" s="183">
        <v>42234</v>
      </c>
      <c r="B233" s="168">
        <f>'[1]FRSA-2001-2016'!S236</f>
        <v>1408</v>
      </c>
      <c r="C233" s="190">
        <f>[3]dailyop!V89</f>
        <v>1490.2716157017535</v>
      </c>
      <c r="D233" s="433">
        <v>750</v>
      </c>
      <c r="E233" s="185">
        <v>50</v>
      </c>
      <c r="F233" s="168">
        <f t="shared" si="6"/>
        <v>50</v>
      </c>
      <c r="G233" s="168">
        <v>742</v>
      </c>
      <c r="H233" s="186" t="s">
        <v>49</v>
      </c>
      <c r="I233" s="187" t="s">
        <v>49</v>
      </c>
      <c r="J233" s="188" t="str">
        <f t="shared" si="7"/>
        <v>adjust</v>
      </c>
    </row>
    <row r="234" spans="1:10" s="195" customFormat="1" ht="12.75">
      <c r="A234" s="183">
        <v>42235</v>
      </c>
      <c r="B234" s="168">
        <f>'[1]FRSA-2001-2016'!S237</f>
        <v>1370</v>
      </c>
      <c r="C234" s="190">
        <f>[3]dailyop!V90</f>
        <v>1525.75</v>
      </c>
      <c r="D234" s="433">
        <v>750</v>
      </c>
      <c r="E234" s="185">
        <v>50</v>
      </c>
      <c r="F234" s="168">
        <f t="shared" si="6"/>
        <v>50</v>
      </c>
      <c r="G234" s="168">
        <v>565</v>
      </c>
      <c r="H234" s="186" t="s">
        <v>49</v>
      </c>
      <c r="I234" s="187" t="s">
        <v>49</v>
      </c>
      <c r="J234" s="188" t="str">
        <f t="shared" si="7"/>
        <v>ok</v>
      </c>
    </row>
    <row r="235" spans="1:10" s="195" customFormat="1" ht="12.75">
      <c r="A235" s="183">
        <v>42236</v>
      </c>
      <c r="B235" s="168">
        <f>'[1]FRSA-2001-2016'!S238</f>
        <v>1339</v>
      </c>
      <c r="C235" s="190">
        <f>[3]dailyop!V91</f>
        <v>1522.68</v>
      </c>
      <c r="D235" s="433">
        <v>750</v>
      </c>
      <c r="E235" s="185">
        <v>50</v>
      </c>
      <c r="F235" s="168">
        <f t="shared" si="6"/>
        <v>50</v>
      </c>
      <c r="G235" s="168">
        <v>540</v>
      </c>
      <c r="H235" s="186" t="s">
        <v>49</v>
      </c>
      <c r="I235" s="187" t="s">
        <v>49</v>
      </c>
      <c r="J235" s="188" t="str">
        <f t="shared" si="7"/>
        <v>ok</v>
      </c>
    </row>
    <row r="236" spans="1:10" s="195" customFormat="1" ht="12.75">
      <c r="A236" s="183">
        <v>42237</v>
      </c>
      <c r="B236" s="168">
        <f>'[1]FRSA-2001-2016'!S239</f>
        <v>1300</v>
      </c>
      <c r="C236" s="190">
        <f>[3]dailyop!V92</f>
        <v>1515.7177799999999</v>
      </c>
      <c r="D236" s="433">
        <v>750</v>
      </c>
      <c r="E236" s="185">
        <v>50</v>
      </c>
      <c r="F236" s="168">
        <f t="shared" si="6"/>
        <v>50</v>
      </c>
      <c r="G236" s="168">
        <v>521</v>
      </c>
      <c r="H236" s="186" t="s">
        <v>49</v>
      </c>
      <c r="I236" s="187" t="s">
        <v>49</v>
      </c>
      <c r="J236" s="188" t="str">
        <f t="shared" si="7"/>
        <v>ok</v>
      </c>
    </row>
    <row r="237" spans="1:10" s="195" customFormat="1" ht="12.75">
      <c r="A237" s="183">
        <v>42238</v>
      </c>
      <c r="B237" s="168">
        <f>'[1]FRSA-2001-2016'!S240</f>
        <v>1217</v>
      </c>
      <c r="C237" s="190">
        <f>[3]dailyop!V93</f>
        <v>1515.406915</v>
      </c>
      <c r="D237" s="433">
        <v>750</v>
      </c>
      <c r="E237" s="185">
        <v>50</v>
      </c>
      <c r="F237" s="168">
        <f t="shared" si="6"/>
        <v>50</v>
      </c>
      <c r="G237" s="168">
        <v>548</v>
      </c>
      <c r="H237" s="186" t="s">
        <v>49</v>
      </c>
      <c r="I237" s="187" t="s">
        <v>49</v>
      </c>
      <c r="J237" s="188" t="str">
        <f t="shared" si="7"/>
        <v>ok</v>
      </c>
    </row>
    <row r="238" spans="1:10" s="195" customFormat="1" ht="12.75">
      <c r="A238" s="183">
        <v>42239</v>
      </c>
      <c r="B238" s="168">
        <f>'[1]FRSA-2001-2016'!S241</f>
        <v>1143</v>
      </c>
      <c r="C238" s="190">
        <f>[3]dailyop!V94</f>
        <v>1515.5274219</v>
      </c>
      <c r="D238" s="433">
        <v>750</v>
      </c>
      <c r="E238" s="185">
        <v>50</v>
      </c>
      <c r="F238" s="168">
        <f t="shared" si="6"/>
        <v>50</v>
      </c>
      <c r="G238" s="168">
        <v>548</v>
      </c>
      <c r="H238" s="186" t="s">
        <v>49</v>
      </c>
      <c r="I238" s="187" t="s">
        <v>49</v>
      </c>
      <c r="J238" s="188" t="str">
        <f t="shared" si="7"/>
        <v>ok</v>
      </c>
    </row>
    <row r="239" spans="1:10" ht="12.75">
      <c r="A239" s="183">
        <v>42240</v>
      </c>
      <c r="B239" s="168">
        <f>'[1]FRSA-2001-2016'!S242</f>
        <v>1113</v>
      </c>
      <c r="C239" s="190">
        <f>[3]dailyop!V95</f>
        <v>1471.2495349999999</v>
      </c>
      <c r="D239" s="433">
        <v>750</v>
      </c>
      <c r="E239" s="185">
        <v>50</v>
      </c>
      <c r="F239" s="168">
        <f t="shared" si="6"/>
        <v>50</v>
      </c>
      <c r="G239" s="168">
        <v>647</v>
      </c>
      <c r="H239" s="186" t="s">
        <v>49</v>
      </c>
      <c r="I239" s="187" t="s">
        <v>49</v>
      </c>
      <c r="J239" s="188" t="str">
        <f t="shared" si="7"/>
        <v>ok</v>
      </c>
    </row>
    <row r="240" spans="1:10" ht="12.75">
      <c r="A240" s="183">
        <v>42241</v>
      </c>
      <c r="B240" s="168">
        <f>'[1]FRSA-2001-2016'!S243</f>
        <v>1088</v>
      </c>
      <c r="C240" s="190">
        <f>[3]dailyop!V96</f>
        <v>1503.05</v>
      </c>
      <c r="D240" s="433">
        <v>750</v>
      </c>
      <c r="E240" s="185">
        <v>50</v>
      </c>
      <c r="F240" s="168">
        <f t="shared" si="6"/>
        <v>50</v>
      </c>
      <c r="G240" s="168">
        <v>647</v>
      </c>
      <c r="H240" s="186" t="s">
        <v>49</v>
      </c>
      <c r="I240" s="187" t="s">
        <v>49</v>
      </c>
      <c r="J240" s="188" t="str">
        <f t="shared" si="7"/>
        <v>ok</v>
      </c>
    </row>
    <row r="241" spans="1:10" ht="12.75">
      <c r="A241" s="183">
        <v>42242</v>
      </c>
      <c r="B241" s="168">
        <f>'[1]FRSA-2001-2016'!S244</f>
        <v>1030</v>
      </c>
      <c r="C241" s="190">
        <f>[3]dailyop!V97</f>
        <v>1516.927883637157</v>
      </c>
      <c r="D241" s="433">
        <v>750</v>
      </c>
      <c r="E241" s="185">
        <v>50</v>
      </c>
      <c r="F241" s="168">
        <f t="shared" si="6"/>
        <v>50</v>
      </c>
      <c r="G241" s="168">
        <v>0</v>
      </c>
      <c r="H241" s="186" t="s">
        <v>49</v>
      </c>
      <c r="I241" s="187" t="s">
        <v>49</v>
      </c>
      <c r="J241" s="188" t="str">
        <f t="shared" si="7"/>
        <v>ok</v>
      </c>
    </row>
    <row r="242" spans="1:10" ht="12.75">
      <c r="A242" s="183">
        <v>42243</v>
      </c>
      <c r="B242" s="168">
        <f>'[1]FRSA-2001-2016'!S245</f>
        <v>964</v>
      </c>
      <c r="C242" s="190">
        <f>[3]dailyop!V98</f>
        <v>1507.008894625988</v>
      </c>
      <c r="D242" s="433">
        <v>750</v>
      </c>
      <c r="E242" s="185">
        <v>50</v>
      </c>
      <c r="F242" s="168">
        <f t="shared" si="6"/>
        <v>50</v>
      </c>
      <c r="G242" s="168">
        <v>0</v>
      </c>
      <c r="H242" s="186" t="s">
        <v>49</v>
      </c>
      <c r="I242" s="187" t="s">
        <v>49</v>
      </c>
      <c r="J242" s="188" t="str">
        <f t="shared" si="7"/>
        <v>ok</v>
      </c>
    </row>
    <row r="243" spans="1:10" ht="12.75">
      <c r="A243" s="183">
        <v>42244</v>
      </c>
      <c r="B243" s="168">
        <f>'[1]FRSA-2001-2016'!S246</f>
        <v>880</v>
      </c>
      <c r="C243" s="190">
        <f>[3]dailyop!V99</f>
        <v>1500.083285751221</v>
      </c>
      <c r="D243" s="433">
        <v>750</v>
      </c>
      <c r="E243" s="185">
        <v>50</v>
      </c>
      <c r="F243" s="168">
        <f t="shared" si="6"/>
        <v>50</v>
      </c>
      <c r="G243" s="168">
        <v>659</v>
      </c>
      <c r="H243" s="186" t="s">
        <v>49</v>
      </c>
      <c r="I243" s="187" t="s">
        <v>49</v>
      </c>
      <c r="J243" s="188" t="str">
        <f t="shared" si="7"/>
        <v>ok</v>
      </c>
    </row>
    <row r="244" spans="1:10" ht="12.75">
      <c r="A244" s="183">
        <v>42245</v>
      </c>
      <c r="B244" s="168">
        <f>'[1]FRSA-2001-2016'!S247</f>
        <v>804</v>
      </c>
      <c r="C244" s="190">
        <f>[3]dailyop!V100</f>
        <v>1491.5743227573012</v>
      </c>
      <c r="D244" s="433">
        <v>750</v>
      </c>
      <c r="E244" s="185">
        <v>50</v>
      </c>
      <c r="F244" s="168">
        <f t="shared" si="6"/>
        <v>50</v>
      </c>
      <c r="G244" s="168">
        <v>3530</v>
      </c>
      <c r="H244" s="186" t="s">
        <v>49</v>
      </c>
      <c r="I244" s="187" t="s">
        <v>49</v>
      </c>
      <c r="J244" s="188" t="str">
        <f t="shared" si="7"/>
        <v>adjust</v>
      </c>
    </row>
    <row r="245" spans="1:10" ht="12.75">
      <c r="A245" s="183">
        <v>42246</v>
      </c>
      <c r="B245" s="168">
        <f>'[1]FRSA-2001-2016'!S248</f>
        <v>761</v>
      </c>
      <c r="C245" s="190">
        <f>[3]dailyop!V101</f>
        <v>1497.475016341529</v>
      </c>
      <c r="D245" s="433">
        <v>750</v>
      </c>
      <c r="E245" s="185">
        <v>50</v>
      </c>
      <c r="F245" s="168">
        <f t="shared" si="6"/>
        <v>50</v>
      </c>
      <c r="G245" s="168">
        <v>3747</v>
      </c>
      <c r="H245" s="186" t="s">
        <v>49</v>
      </c>
      <c r="I245" s="187" t="s">
        <v>49</v>
      </c>
      <c r="J245" s="188" t="str">
        <f t="shared" si="7"/>
        <v>adjust</v>
      </c>
    </row>
    <row r="246" spans="1:10" ht="12.75">
      <c r="A246" s="183">
        <v>42247</v>
      </c>
      <c r="B246" s="168">
        <f>'[1]FRSA-2001-2016'!S249</f>
        <v>736</v>
      </c>
      <c r="C246" s="190">
        <f>[3]dailyop!V102</f>
        <v>1505.9795067234431</v>
      </c>
      <c r="D246" s="433">
        <v>750</v>
      </c>
      <c r="E246" s="185">
        <v>50</v>
      </c>
      <c r="F246" s="168">
        <f t="shared" si="6"/>
        <v>50</v>
      </c>
      <c r="G246" s="168">
        <v>3515</v>
      </c>
      <c r="H246" s="186" t="s">
        <v>49</v>
      </c>
      <c r="I246" s="187" t="s">
        <v>49</v>
      </c>
      <c r="J246" s="188" t="str">
        <f t="shared" si="7"/>
        <v>adjust</v>
      </c>
    </row>
    <row r="247" spans="1:10" s="203" customFormat="1" ht="12.75">
      <c r="A247" s="183">
        <v>42248</v>
      </c>
      <c r="B247" s="168">
        <f>'[1]FRSA-2001-2016'!S250</f>
        <v>678</v>
      </c>
      <c r="C247" s="190">
        <f>[3]dailyop!V103</f>
        <v>1430.9651820022518</v>
      </c>
      <c r="D247" s="433">
        <v>750</v>
      </c>
      <c r="E247" s="185">
        <v>50</v>
      </c>
      <c r="F247" s="168">
        <f t="shared" si="6"/>
        <v>50</v>
      </c>
      <c r="G247" s="168">
        <v>3050</v>
      </c>
      <c r="H247" s="186" t="s">
        <v>49</v>
      </c>
      <c r="I247" s="187" t="s">
        <v>49</v>
      </c>
      <c r="J247" s="188" t="str">
        <f t="shared" si="7"/>
        <v>adjust</v>
      </c>
    </row>
    <row r="248" spans="1:10" ht="12.75">
      <c r="A248" s="183">
        <v>42249</v>
      </c>
      <c r="B248" s="168">
        <f>'[1]FRSA-2001-2016'!S251</f>
        <v>612</v>
      </c>
      <c r="C248" s="190">
        <f>[3]dailyop!V104</f>
        <v>1314.732517417772</v>
      </c>
      <c r="D248" s="433">
        <v>750</v>
      </c>
      <c r="E248" s="185">
        <v>50</v>
      </c>
      <c r="F248" s="168">
        <f t="shared" si="6"/>
        <v>50</v>
      </c>
      <c r="G248" s="168">
        <v>1068</v>
      </c>
      <c r="H248" s="186" t="s">
        <v>49</v>
      </c>
      <c r="I248" s="187" t="s">
        <v>49</v>
      </c>
      <c r="J248" s="188" t="str">
        <f t="shared" si="7"/>
        <v>adjust</v>
      </c>
    </row>
    <row r="249" spans="1:10" ht="12.75">
      <c r="A249" s="183">
        <v>42250</v>
      </c>
      <c r="B249" s="168">
        <f>'[1]FRSA-2001-2016'!S252</f>
        <v>560</v>
      </c>
      <c r="C249" s="190">
        <f>[3]dailyop!V105</f>
        <v>1308.0141725254261</v>
      </c>
      <c r="D249" s="433">
        <v>750</v>
      </c>
      <c r="E249" s="185">
        <v>50</v>
      </c>
      <c r="F249" s="168">
        <f t="shared" si="6"/>
        <v>50</v>
      </c>
      <c r="G249" s="168">
        <v>968</v>
      </c>
      <c r="H249" s="186" t="s">
        <v>49</v>
      </c>
      <c r="I249" s="187" t="s">
        <v>49</v>
      </c>
      <c r="J249" s="188" t="str">
        <f t="shared" si="7"/>
        <v>adjust</v>
      </c>
    </row>
    <row r="250" spans="1:10" ht="12.75">
      <c r="A250" s="183">
        <v>42251</v>
      </c>
      <c r="B250" s="168">
        <f>'[1]FRSA-2001-2016'!S253</f>
        <v>543</v>
      </c>
      <c r="C250" s="190">
        <f>[3]dailyop!V106</f>
        <v>1295.0714463026811</v>
      </c>
      <c r="D250" s="433">
        <v>750</v>
      </c>
      <c r="E250" s="185">
        <v>50</v>
      </c>
      <c r="F250" s="168">
        <f t="shared" si="6"/>
        <v>50</v>
      </c>
      <c r="G250" s="168">
        <v>1007</v>
      </c>
      <c r="H250" s="186" t="s">
        <v>49</v>
      </c>
      <c r="I250" s="187" t="s">
        <v>49</v>
      </c>
      <c r="J250" s="188" t="str">
        <f t="shared" si="7"/>
        <v>adjust</v>
      </c>
    </row>
    <row r="251" spans="1:10" ht="12.75">
      <c r="A251" s="183">
        <v>42252</v>
      </c>
      <c r="B251" s="168">
        <f>'[1]FRSA-2001-2016'!S254</f>
        <v>542</v>
      </c>
      <c r="C251" s="190">
        <f>[3]dailyop!V107</f>
        <v>1299.8823151225452</v>
      </c>
      <c r="D251" s="433">
        <v>750</v>
      </c>
      <c r="E251" s="185">
        <v>50</v>
      </c>
      <c r="F251" s="168">
        <f t="shared" si="6"/>
        <v>50</v>
      </c>
      <c r="G251" s="168">
        <v>1013</v>
      </c>
      <c r="H251" s="186" t="s">
        <v>49</v>
      </c>
      <c r="I251" s="187" t="s">
        <v>49</v>
      </c>
      <c r="J251" s="188" t="str">
        <f t="shared" si="7"/>
        <v>adjust</v>
      </c>
    </row>
    <row r="252" spans="1:10" ht="12.75">
      <c r="A252" s="183">
        <v>42253</v>
      </c>
      <c r="B252" s="168">
        <f>'[1]FRSA-2001-2016'!S255</f>
        <v>528</v>
      </c>
      <c r="C252" s="190">
        <f>[3]dailyop!V108</f>
        <v>1305.6600088950399</v>
      </c>
      <c r="D252" s="433">
        <v>750</v>
      </c>
      <c r="E252" s="185">
        <v>50</v>
      </c>
      <c r="F252" s="168">
        <f t="shared" si="6"/>
        <v>50</v>
      </c>
      <c r="G252" s="168">
        <v>914</v>
      </c>
      <c r="H252" s="186" t="s">
        <v>49</v>
      </c>
      <c r="I252" s="187" t="s">
        <v>49</v>
      </c>
      <c r="J252" s="188" t="str">
        <f t="shared" si="7"/>
        <v>adjust</v>
      </c>
    </row>
    <row r="253" spans="1:10" ht="12.75">
      <c r="A253" s="183">
        <v>42254</v>
      </c>
      <c r="B253" s="168">
        <f>'[1]FRSA-2001-2016'!S256</f>
        <v>510</v>
      </c>
      <c r="C253" s="190">
        <f>[3]dailyop!V109</f>
        <v>1313.8217272737288</v>
      </c>
      <c r="D253" s="433">
        <v>750</v>
      </c>
      <c r="E253" s="185">
        <v>50</v>
      </c>
      <c r="F253" s="168">
        <f t="shared" si="6"/>
        <v>50</v>
      </c>
      <c r="G253" s="168">
        <v>1009</v>
      </c>
      <c r="H253" s="186" t="s">
        <v>49</v>
      </c>
      <c r="I253" s="187" t="s">
        <v>49</v>
      </c>
      <c r="J253" s="188" t="str">
        <f t="shared" si="7"/>
        <v>adjust</v>
      </c>
    </row>
    <row r="254" spans="1:10" ht="12.75">
      <c r="A254" s="183">
        <v>42255</v>
      </c>
      <c r="B254" s="168">
        <f>'[1]FRSA-2001-2016'!S257</f>
        <v>500</v>
      </c>
      <c r="C254" s="190">
        <f>[3]dailyop!V110</f>
        <v>1272.6379999999999</v>
      </c>
      <c r="D254" s="433">
        <v>750</v>
      </c>
      <c r="E254" s="185">
        <v>50</v>
      </c>
      <c r="F254" s="168">
        <f t="shared" si="6"/>
        <v>50</v>
      </c>
      <c r="G254" s="168">
        <v>1007</v>
      </c>
      <c r="H254" s="186" t="s">
        <v>49</v>
      </c>
      <c r="I254" s="187" t="s">
        <v>49</v>
      </c>
      <c r="J254" s="188" t="str">
        <f t="shared" si="7"/>
        <v>adjust</v>
      </c>
    </row>
    <row r="255" spans="1:10" ht="12.75">
      <c r="A255" s="183">
        <v>42256</v>
      </c>
      <c r="B255" s="168">
        <f>'[1]FRSA-2001-2016'!S258</f>
        <v>513</v>
      </c>
      <c r="C255" s="190">
        <f>[3]dailyop!V111</f>
        <v>1217.3899999999999</v>
      </c>
      <c r="D255" s="433">
        <v>750</v>
      </c>
      <c r="E255" s="185">
        <v>50</v>
      </c>
      <c r="F255" s="168">
        <f t="shared" si="6"/>
        <v>50</v>
      </c>
      <c r="G255" s="168">
        <v>812</v>
      </c>
      <c r="H255" s="186" t="s">
        <v>49</v>
      </c>
      <c r="I255" s="187" t="s">
        <v>49</v>
      </c>
      <c r="J255" s="188" t="str">
        <f t="shared" si="7"/>
        <v>adjust</v>
      </c>
    </row>
    <row r="256" spans="1:10" ht="12.75">
      <c r="A256" s="183">
        <v>42257</v>
      </c>
      <c r="B256" s="168">
        <f>'[1]FRSA-2001-2016'!S259</f>
        <v>508</v>
      </c>
      <c r="C256" s="190">
        <f>[3]dailyop!V112</f>
        <v>1208.6460000000002</v>
      </c>
      <c r="D256" s="433">
        <v>750</v>
      </c>
      <c r="E256" s="185">
        <v>50</v>
      </c>
      <c r="F256" s="168">
        <f t="shared" si="6"/>
        <v>50</v>
      </c>
      <c r="G256" s="168">
        <v>972</v>
      </c>
      <c r="H256" s="186" t="s">
        <v>49</v>
      </c>
      <c r="I256" s="187" t="s">
        <v>49</v>
      </c>
      <c r="J256" s="188" t="str">
        <f t="shared" si="7"/>
        <v>adjust</v>
      </c>
    </row>
    <row r="257" spans="1:10" ht="12.75">
      <c r="A257" s="183">
        <v>42258</v>
      </c>
      <c r="B257" s="168">
        <f>'[1]FRSA-2001-2016'!S260</f>
        <v>550</v>
      </c>
      <c r="C257" s="190">
        <f>[3]dailyop!V113</f>
        <v>1218.9721570000002</v>
      </c>
      <c r="D257" s="433">
        <v>750</v>
      </c>
      <c r="E257" s="185">
        <v>50</v>
      </c>
      <c r="F257" s="168">
        <f t="shared" si="6"/>
        <v>50</v>
      </c>
      <c r="G257" s="168">
        <v>811</v>
      </c>
      <c r="H257" s="186" t="s">
        <v>49</v>
      </c>
      <c r="I257" s="187" t="s">
        <v>49</v>
      </c>
      <c r="J257" s="188" t="str">
        <f t="shared" si="7"/>
        <v>adjust</v>
      </c>
    </row>
    <row r="258" spans="1:10" ht="12.75">
      <c r="A258" s="183">
        <v>42259</v>
      </c>
      <c r="B258" s="168">
        <f>'[1]FRSA-2001-2016'!S261</f>
        <v>572</v>
      </c>
      <c r="C258" s="190">
        <f>[3]dailyop!V114</f>
        <v>1229.998147</v>
      </c>
      <c r="D258" s="433">
        <v>750</v>
      </c>
      <c r="E258" s="185">
        <v>50</v>
      </c>
      <c r="F258" s="168">
        <f t="shared" si="6"/>
        <v>50</v>
      </c>
      <c r="G258" s="168">
        <v>913</v>
      </c>
      <c r="H258" s="186" t="s">
        <v>49</v>
      </c>
      <c r="I258" s="187" t="s">
        <v>49</v>
      </c>
      <c r="J258" s="188" t="str">
        <f t="shared" si="7"/>
        <v>adjust</v>
      </c>
    </row>
    <row r="259" spans="1:10" ht="12.75">
      <c r="A259" s="183">
        <v>42260</v>
      </c>
      <c r="B259" s="168">
        <f>'[1]FRSA-2001-2016'!S262</f>
        <v>560</v>
      </c>
      <c r="C259" s="190">
        <f>[3]dailyop!V115</f>
        <v>1231.1916200000001</v>
      </c>
      <c r="D259" s="433">
        <v>750</v>
      </c>
      <c r="E259" s="185">
        <v>50</v>
      </c>
      <c r="F259" s="168">
        <f t="shared" si="6"/>
        <v>50</v>
      </c>
      <c r="G259" s="168">
        <v>635</v>
      </c>
      <c r="H259" s="186" t="s">
        <v>49</v>
      </c>
      <c r="I259" s="187" t="s">
        <v>49</v>
      </c>
      <c r="J259" s="188" t="str">
        <f t="shared" si="7"/>
        <v>ok</v>
      </c>
    </row>
    <row r="260" spans="1:10" ht="12.75">
      <c r="A260" s="183">
        <v>42261</v>
      </c>
      <c r="B260" s="168">
        <f>'[1]FRSA-2001-2016'!S263</f>
        <v>546</v>
      </c>
      <c r="C260" s="190">
        <f>[3]dailyop!V116</f>
        <v>1236.631309913392</v>
      </c>
      <c r="D260" s="433">
        <v>750</v>
      </c>
      <c r="E260" s="185">
        <v>50</v>
      </c>
      <c r="F260" s="168">
        <f t="shared" ref="F260:F323" si="8">IF(D260+E260&gt;C260,C260-D260,E260)</f>
        <v>50</v>
      </c>
      <c r="G260" s="168">
        <v>709</v>
      </c>
      <c r="H260" s="186" t="s">
        <v>49</v>
      </c>
      <c r="I260" s="187" t="s">
        <v>49</v>
      </c>
      <c r="J260" s="188" t="str">
        <f t="shared" ref="J260:J323" si="9">IF(E260+G260&gt;D260,"adjust","ok")</f>
        <v>adjust</v>
      </c>
    </row>
    <row r="261" spans="1:10" ht="12.75">
      <c r="A261" s="183">
        <v>42262</v>
      </c>
      <c r="B261" s="168">
        <f>'[1]FRSA-2001-2016'!S264</f>
        <v>524</v>
      </c>
      <c r="C261" s="190">
        <f>[3]dailyop!V117</f>
        <v>1239.4735183012549</v>
      </c>
      <c r="D261" s="433">
        <v>750</v>
      </c>
      <c r="E261" s="185">
        <v>50</v>
      </c>
      <c r="F261" s="168">
        <f t="shared" si="8"/>
        <v>50</v>
      </c>
      <c r="G261" s="168">
        <v>767</v>
      </c>
      <c r="H261" s="186" t="s">
        <v>49</v>
      </c>
      <c r="I261" s="187" t="s">
        <v>49</v>
      </c>
      <c r="J261" s="188" t="str">
        <f t="shared" si="9"/>
        <v>adjust</v>
      </c>
    </row>
    <row r="262" spans="1:10" ht="12.75">
      <c r="A262" s="183">
        <v>42263</v>
      </c>
      <c r="B262" s="168">
        <f>'[1]FRSA-2001-2016'!S265</f>
        <v>516</v>
      </c>
      <c r="C262" s="190">
        <f>[3]dailyop!V118</f>
        <v>1240.271972785044</v>
      </c>
      <c r="D262" s="433">
        <v>750</v>
      </c>
      <c r="E262" s="185">
        <v>50</v>
      </c>
      <c r="F262" s="168">
        <f t="shared" si="8"/>
        <v>50</v>
      </c>
      <c r="G262" s="168">
        <v>640</v>
      </c>
      <c r="H262" s="186" t="s">
        <v>49</v>
      </c>
      <c r="I262" s="187" t="s">
        <v>49</v>
      </c>
      <c r="J262" s="188" t="str">
        <f t="shared" si="9"/>
        <v>ok</v>
      </c>
    </row>
    <row r="263" spans="1:10" ht="12.75">
      <c r="A263" s="183">
        <v>42264</v>
      </c>
      <c r="B263" s="168">
        <f>'[1]FRSA-2001-2016'!S266</f>
        <v>530</v>
      </c>
      <c r="C263" s="190">
        <f>[3]dailyop!V119</f>
        <v>1216.392330480327</v>
      </c>
      <c r="D263" s="433">
        <v>750</v>
      </c>
      <c r="E263" s="185">
        <v>50</v>
      </c>
      <c r="F263" s="168">
        <f t="shared" si="8"/>
        <v>50</v>
      </c>
      <c r="G263" s="168">
        <v>567</v>
      </c>
      <c r="H263" s="186" t="s">
        <v>49</v>
      </c>
      <c r="I263" s="187" t="s">
        <v>49</v>
      </c>
      <c r="J263" s="188" t="str">
        <f t="shared" si="9"/>
        <v>ok</v>
      </c>
    </row>
    <row r="264" spans="1:10" ht="12.75">
      <c r="A264" s="183">
        <v>42265</v>
      </c>
      <c r="B264" s="168">
        <f>'[1]FRSA-2001-2016'!S267</f>
        <v>520</v>
      </c>
      <c r="C264" s="190">
        <f>[3]dailyop!V120</f>
        <v>1210.1728926045389</v>
      </c>
      <c r="D264" s="433">
        <v>750</v>
      </c>
      <c r="E264" s="185">
        <v>50</v>
      </c>
      <c r="F264" s="168">
        <f t="shared" si="8"/>
        <v>50</v>
      </c>
      <c r="G264" s="168">
        <v>637</v>
      </c>
      <c r="H264" s="186" t="s">
        <v>49</v>
      </c>
      <c r="I264" s="187" t="s">
        <v>49</v>
      </c>
      <c r="J264" s="188" t="str">
        <f t="shared" si="9"/>
        <v>ok</v>
      </c>
    </row>
    <row r="265" spans="1:10" s="195" customFormat="1" ht="12.75">
      <c r="A265" s="183">
        <v>42266</v>
      </c>
      <c r="B265" s="168">
        <f>'[1]FRSA-2001-2016'!S268</f>
        <v>520</v>
      </c>
      <c r="C265" s="190">
        <f>[3]dailyop!V121</f>
        <v>1204.2267184328859</v>
      </c>
      <c r="D265" s="433">
        <v>750</v>
      </c>
      <c r="E265" s="185">
        <v>50</v>
      </c>
      <c r="F265" s="168">
        <f t="shared" si="8"/>
        <v>50</v>
      </c>
      <c r="G265" s="168">
        <v>641</v>
      </c>
      <c r="H265" s="186" t="s">
        <v>49</v>
      </c>
      <c r="I265" s="187" t="s">
        <v>49</v>
      </c>
      <c r="J265" s="188" t="str">
        <f t="shared" si="9"/>
        <v>ok</v>
      </c>
    </row>
    <row r="266" spans="1:10" ht="12.75">
      <c r="A266" s="183">
        <v>42267</v>
      </c>
      <c r="B266" s="168">
        <f>'[1]FRSA-2001-2016'!S269</f>
        <v>511</v>
      </c>
      <c r="C266" s="190">
        <f>[3]dailyop!V122</f>
        <v>1203.771265863596</v>
      </c>
      <c r="D266" s="433">
        <v>750</v>
      </c>
      <c r="E266" s="185">
        <v>50</v>
      </c>
      <c r="F266" s="168">
        <f t="shared" si="8"/>
        <v>50</v>
      </c>
      <c r="G266" s="168">
        <v>734</v>
      </c>
      <c r="H266" s="186" t="s">
        <v>49</v>
      </c>
      <c r="I266" s="187" t="s">
        <v>49</v>
      </c>
      <c r="J266" s="188" t="str">
        <f t="shared" si="9"/>
        <v>adjust</v>
      </c>
    </row>
    <row r="267" spans="1:10" ht="12.75">
      <c r="A267" s="183">
        <v>42268</v>
      </c>
      <c r="B267" s="168">
        <f>'[1]FRSA-2001-2016'!S270</f>
        <v>490</v>
      </c>
      <c r="C267" s="190">
        <f>[3]dailyop!V123</f>
        <v>1198.5412108904939</v>
      </c>
      <c r="D267" s="433">
        <v>750</v>
      </c>
      <c r="E267" s="185">
        <v>50</v>
      </c>
      <c r="F267" s="168">
        <f t="shared" si="8"/>
        <v>50</v>
      </c>
      <c r="G267" s="168">
        <v>693</v>
      </c>
      <c r="H267" s="186" t="s">
        <v>49</v>
      </c>
      <c r="I267" s="187" t="s">
        <v>49</v>
      </c>
      <c r="J267" s="188" t="str">
        <f t="shared" si="9"/>
        <v>ok</v>
      </c>
    </row>
    <row r="268" spans="1:10" ht="12.75">
      <c r="A268" s="183">
        <v>42269</v>
      </c>
      <c r="B268" s="168">
        <f>'[1]FRSA-2001-2016'!S271</f>
        <v>487</v>
      </c>
      <c r="C268" s="190">
        <f>[3]dailyop!V124</f>
        <v>1193.53</v>
      </c>
      <c r="D268" s="433">
        <v>750</v>
      </c>
      <c r="E268" s="185">
        <v>50</v>
      </c>
      <c r="F268" s="168">
        <f t="shared" si="8"/>
        <v>50</v>
      </c>
      <c r="G268" s="168">
        <v>329</v>
      </c>
      <c r="H268" s="186" t="s">
        <v>49</v>
      </c>
      <c r="I268" s="187" t="s">
        <v>49</v>
      </c>
      <c r="J268" s="188" t="str">
        <f t="shared" si="9"/>
        <v>ok</v>
      </c>
    </row>
    <row r="269" spans="1:10" ht="12.75">
      <c r="A269" s="183">
        <v>42270</v>
      </c>
      <c r="B269" s="168">
        <f>'[1]FRSA-2001-2016'!S272</f>
        <v>473</v>
      </c>
      <c r="C269" s="190">
        <f>[3]dailyop!V125</f>
        <v>1201.0505000000001</v>
      </c>
      <c r="D269" s="433">
        <v>750</v>
      </c>
      <c r="E269" s="185">
        <v>50</v>
      </c>
      <c r="F269" s="168">
        <f t="shared" si="8"/>
        <v>50</v>
      </c>
      <c r="G269" s="168">
        <v>282</v>
      </c>
      <c r="H269" s="186" t="s">
        <v>49</v>
      </c>
      <c r="I269" s="187" t="s">
        <v>49</v>
      </c>
      <c r="J269" s="188" t="str">
        <f t="shared" si="9"/>
        <v>ok</v>
      </c>
    </row>
    <row r="270" spans="1:10" s="195" customFormat="1" ht="12.75">
      <c r="A270" s="183">
        <v>42271</v>
      </c>
      <c r="B270" s="168">
        <f>'[1]FRSA-2001-2016'!S273</f>
        <v>450</v>
      </c>
      <c r="C270" s="190">
        <f>[3]dailyop!V126</f>
        <v>1200.596</v>
      </c>
      <c r="D270" s="433">
        <v>750</v>
      </c>
      <c r="E270" s="185">
        <v>50</v>
      </c>
      <c r="F270" s="168">
        <f t="shared" si="8"/>
        <v>50</v>
      </c>
      <c r="G270" s="168">
        <v>282</v>
      </c>
      <c r="H270" s="186" t="s">
        <v>49</v>
      </c>
      <c r="I270" s="187" t="s">
        <v>49</v>
      </c>
      <c r="J270" s="188" t="str">
        <f t="shared" si="9"/>
        <v>ok</v>
      </c>
    </row>
    <row r="271" spans="1:10" ht="12.75">
      <c r="A271" s="183">
        <v>42272</v>
      </c>
      <c r="B271" s="168">
        <f>'[1]FRSA-2001-2016'!S274</f>
        <v>463</v>
      </c>
      <c r="C271" s="190">
        <f>[3]dailyop!V127</f>
        <v>1203.31</v>
      </c>
      <c r="D271" s="433">
        <v>750</v>
      </c>
      <c r="E271" s="185">
        <v>50</v>
      </c>
      <c r="F271" s="168">
        <f t="shared" si="8"/>
        <v>50</v>
      </c>
      <c r="G271" s="168">
        <v>282</v>
      </c>
      <c r="H271" s="186" t="s">
        <v>49</v>
      </c>
      <c r="I271" s="187" t="s">
        <v>49</v>
      </c>
      <c r="J271" s="188" t="str">
        <f t="shared" si="9"/>
        <v>ok</v>
      </c>
    </row>
    <row r="272" spans="1:10" ht="12.75">
      <c r="A272" s="183">
        <v>42273</v>
      </c>
      <c r="B272" s="168">
        <f>'[1]FRSA-2001-2016'!S275</f>
        <v>487</v>
      </c>
      <c r="C272" s="190">
        <f>[3]dailyop!V128</f>
        <v>1203.9369999999999</v>
      </c>
      <c r="D272" s="433">
        <v>750</v>
      </c>
      <c r="E272" s="185">
        <v>50</v>
      </c>
      <c r="F272" s="168">
        <f t="shared" si="8"/>
        <v>50</v>
      </c>
      <c r="G272" s="168">
        <v>282</v>
      </c>
      <c r="H272" s="186" t="s">
        <v>49</v>
      </c>
      <c r="I272" s="187" t="s">
        <v>49</v>
      </c>
      <c r="J272" s="188" t="str">
        <f t="shared" si="9"/>
        <v>ok</v>
      </c>
    </row>
    <row r="273" spans="1:10" ht="12.75">
      <c r="A273" s="183">
        <v>42274</v>
      </c>
      <c r="B273" s="168">
        <f>'[1]FRSA-2001-2016'!S276</f>
        <v>511</v>
      </c>
      <c r="C273" s="190">
        <f>[3]dailyop!V129</f>
        <v>1211.9699999999998</v>
      </c>
      <c r="D273" s="433">
        <v>750</v>
      </c>
      <c r="E273" s="185">
        <v>50</v>
      </c>
      <c r="F273" s="168">
        <f t="shared" si="8"/>
        <v>50</v>
      </c>
      <c r="G273" s="168">
        <v>282</v>
      </c>
      <c r="H273" s="186" t="s">
        <v>49</v>
      </c>
      <c r="I273" s="187" t="s">
        <v>49</v>
      </c>
      <c r="J273" s="188" t="str">
        <f t="shared" si="9"/>
        <v>ok</v>
      </c>
    </row>
    <row r="274" spans="1:10" ht="12.75">
      <c r="A274" s="183">
        <v>42275</v>
      </c>
      <c r="B274" s="168">
        <f>'[1]FRSA-2001-2016'!S277</f>
        <v>510</v>
      </c>
      <c r="C274" s="190">
        <f>[3]dailyop!V130</f>
        <v>1212.2449999999999</v>
      </c>
      <c r="D274" s="433">
        <v>750</v>
      </c>
      <c r="E274" s="185">
        <v>50</v>
      </c>
      <c r="F274" s="168">
        <f t="shared" si="8"/>
        <v>50</v>
      </c>
      <c r="G274" s="168">
        <v>282</v>
      </c>
      <c r="H274" s="186" t="s">
        <v>49</v>
      </c>
      <c r="I274" s="187" t="s">
        <v>49</v>
      </c>
      <c r="J274" s="188" t="str">
        <f t="shared" si="9"/>
        <v>ok</v>
      </c>
    </row>
    <row r="275" spans="1:10" ht="12.75">
      <c r="A275" s="183">
        <v>42276</v>
      </c>
      <c r="B275" s="168">
        <f>'[1]FRSA-2001-2016'!S278</f>
        <v>496</v>
      </c>
      <c r="C275" s="190">
        <f>[3]dailyop!V131</f>
        <v>1214.9560000000001</v>
      </c>
      <c r="D275" s="433">
        <v>750</v>
      </c>
      <c r="E275" s="185">
        <v>50</v>
      </c>
      <c r="F275" s="168">
        <f t="shared" si="8"/>
        <v>50</v>
      </c>
      <c r="G275" s="168">
        <v>188</v>
      </c>
      <c r="H275" s="186" t="s">
        <v>49</v>
      </c>
      <c r="I275" s="187" t="s">
        <v>49</v>
      </c>
      <c r="J275" s="188" t="str">
        <f t="shared" si="9"/>
        <v>ok</v>
      </c>
    </row>
    <row r="276" spans="1:10" ht="12.75">
      <c r="A276" s="183">
        <v>42277</v>
      </c>
      <c r="B276" s="168">
        <f>'[1]FRSA-2001-2016'!S279</f>
        <v>488</v>
      </c>
      <c r="C276" s="190">
        <f>[3]dailyop!V132</f>
        <v>1209.60545</v>
      </c>
      <c r="D276" s="433">
        <v>750</v>
      </c>
      <c r="E276" s="185">
        <v>50</v>
      </c>
      <c r="F276" s="168">
        <f t="shared" si="8"/>
        <v>50</v>
      </c>
      <c r="G276" s="168">
        <v>272</v>
      </c>
      <c r="H276" s="186" t="s">
        <v>49</v>
      </c>
      <c r="I276" s="187" t="s">
        <v>49</v>
      </c>
      <c r="J276" s="188" t="str">
        <f t="shared" si="9"/>
        <v>ok</v>
      </c>
    </row>
    <row r="277" spans="1:10" ht="12.75">
      <c r="A277" s="183">
        <v>42278</v>
      </c>
      <c r="B277" s="168">
        <f>'[1]FRSA-2001-2016'!S280</f>
        <v>497</v>
      </c>
      <c r="C277" s="190">
        <f>[3]dailyop!V133</f>
        <v>1207.8859</v>
      </c>
      <c r="D277" s="433">
        <v>900</v>
      </c>
      <c r="E277" s="185">
        <v>50</v>
      </c>
      <c r="F277" s="168">
        <f t="shared" si="8"/>
        <v>50</v>
      </c>
      <c r="G277" s="168">
        <v>188</v>
      </c>
      <c r="H277" s="186" t="s">
        <v>49</v>
      </c>
      <c r="I277" s="187" t="s">
        <v>49</v>
      </c>
      <c r="J277" s="188" t="str">
        <f t="shared" si="9"/>
        <v>ok</v>
      </c>
    </row>
    <row r="278" spans="1:10" ht="12.75">
      <c r="A278" s="183">
        <v>42279</v>
      </c>
      <c r="B278" s="168">
        <f>'[1]FRSA-2001-2016'!S281</f>
        <v>549</v>
      </c>
      <c r="C278" s="190">
        <f>[3]dailyop!V134</f>
        <v>1198.88265</v>
      </c>
      <c r="D278" s="433">
        <v>900</v>
      </c>
      <c r="E278" s="185">
        <v>50</v>
      </c>
      <c r="F278" s="168">
        <f t="shared" si="8"/>
        <v>50</v>
      </c>
      <c r="G278" s="168">
        <v>184</v>
      </c>
      <c r="H278" s="186" t="s">
        <v>49</v>
      </c>
      <c r="I278" s="187" t="s">
        <v>49</v>
      </c>
      <c r="J278" s="188" t="str">
        <f t="shared" si="9"/>
        <v>ok</v>
      </c>
    </row>
    <row r="279" spans="1:10" ht="12.75">
      <c r="A279" s="183">
        <v>42280</v>
      </c>
      <c r="B279" s="168">
        <f>'[1]FRSA-2001-2016'!S282</f>
        <v>658</v>
      </c>
      <c r="C279" s="190">
        <f>[3]dailyop!V135</f>
        <v>1194.4950370000001</v>
      </c>
      <c r="D279" s="433">
        <v>900</v>
      </c>
      <c r="E279" s="185">
        <v>50</v>
      </c>
      <c r="F279" s="168">
        <f t="shared" si="8"/>
        <v>50</v>
      </c>
      <c r="G279" s="168">
        <v>184</v>
      </c>
      <c r="H279" s="186" t="s">
        <v>49</v>
      </c>
      <c r="I279" s="187" t="s">
        <v>49</v>
      </c>
      <c r="J279" s="188" t="str">
        <f t="shared" si="9"/>
        <v>ok</v>
      </c>
    </row>
    <row r="280" spans="1:10" s="195" customFormat="1" ht="12.75">
      <c r="A280" s="183">
        <v>42281</v>
      </c>
      <c r="B280" s="168">
        <f>'[1]FRSA-2001-2016'!S283</f>
        <v>714</v>
      </c>
      <c r="C280" s="190">
        <f>[3]dailyop!V136</f>
        <v>1195.6338000000001</v>
      </c>
      <c r="D280" s="433">
        <v>900</v>
      </c>
      <c r="E280" s="185">
        <v>50</v>
      </c>
      <c r="F280" s="168">
        <f t="shared" si="8"/>
        <v>50</v>
      </c>
      <c r="G280" s="168">
        <v>321</v>
      </c>
      <c r="H280" s="186" t="s">
        <v>49</v>
      </c>
      <c r="I280" s="187" t="s">
        <v>49</v>
      </c>
      <c r="J280" s="188" t="str">
        <f t="shared" si="9"/>
        <v>ok</v>
      </c>
    </row>
    <row r="281" spans="1:10" ht="12.75">
      <c r="A281" s="183">
        <v>42282</v>
      </c>
      <c r="B281" s="168">
        <f>'[1]FRSA-2001-2016'!S284</f>
        <v>720</v>
      </c>
      <c r="C281" s="190">
        <f>[3]dailyop!V137</f>
        <v>1194.4146000000001</v>
      </c>
      <c r="D281" s="433">
        <v>900</v>
      </c>
      <c r="E281" s="185">
        <v>50</v>
      </c>
      <c r="F281" s="168">
        <f t="shared" si="8"/>
        <v>50</v>
      </c>
      <c r="G281" s="168">
        <v>184</v>
      </c>
      <c r="H281" s="186" t="s">
        <v>49</v>
      </c>
      <c r="I281" s="187" t="s">
        <v>49</v>
      </c>
      <c r="J281" s="188" t="str">
        <f t="shared" si="9"/>
        <v>ok</v>
      </c>
    </row>
    <row r="282" spans="1:10" ht="12.75">
      <c r="A282" s="183">
        <v>42283</v>
      </c>
      <c r="B282" s="168">
        <f>'[1]FRSA-2001-2016'!S285</f>
        <v>716</v>
      </c>
      <c r="C282" s="190">
        <f>[3]dailyop!V138</f>
        <v>1194.0062673665309</v>
      </c>
      <c r="D282" s="433">
        <v>900</v>
      </c>
      <c r="E282" s="185">
        <v>50</v>
      </c>
      <c r="F282" s="168">
        <f t="shared" si="8"/>
        <v>50</v>
      </c>
      <c r="G282" s="168">
        <v>275</v>
      </c>
      <c r="H282" s="186" t="s">
        <v>49</v>
      </c>
      <c r="I282" s="187" t="s">
        <v>49</v>
      </c>
      <c r="J282" s="188" t="str">
        <f t="shared" si="9"/>
        <v>ok</v>
      </c>
    </row>
    <row r="283" spans="1:10" ht="12.75">
      <c r="A283" s="183">
        <v>42284</v>
      </c>
      <c r="B283" s="168">
        <f>'[1]FRSA-2001-2016'!S286</f>
        <v>741</v>
      </c>
      <c r="C283" s="190">
        <f>[3]dailyop!V139</f>
        <v>1190.9299999999998</v>
      </c>
      <c r="D283" s="433">
        <v>900</v>
      </c>
      <c r="E283" s="185">
        <v>50</v>
      </c>
      <c r="F283" s="168">
        <f t="shared" si="8"/>
        <v>50</v>
      </c>
      <c r="G283" s="168">
        <v>184</v>
      </c>
      <c r="H283" s="186" t="s">
        <v>49</v>
      </c>
      <c r="I283" s="187" t="s">
        <v>49</v>
      </c>
      <c r="J283" s="188" t="str">
        <f t="shared" si="9"/>
        <v>ok</v>
      </c>
    </row>
    <row r="284" spans="1:10" s="195" customFormat="1" ht="12.75">
      <c r="A284" s="183">
        <v>42285</v>
      </c>
      <c r="B284" s="168">
        <f>'[1]FRSA-2001-2016'!S287</f>
        <v>783</v>
      </c>
      <c r="C284" s="190">
        <f>[3]dailyop!V140</f>
        <v>1190.9744019999998</v>
      </c>
      <c r="D284" s="433">
        <v>900</v>
      </c>
      <c r="E284" s="185">
        <v>50</v>
      </c>
      <c r="F284" s="168">
        <f t="shared" si="8"/>
        <v>50</v>
      </c>
      <c r="G284" s="168">
        <v>275</v>
      </c>
      <c r="H284" s="186" t="s">
        <v>49</v>
      </c>
      <c r="I284" s="187" t="s">
        <v>49</v>
      </c>
      <c r="J284" s="188" t="str">
        <f t="shared" si="9"/>
        <v>ok</v>
      </c>
    </row>
    <row r="285" spans="1:10" ht="12.75">
      <c r="A285" s="183">
        <v>42286</v>
      </c>
      <c r="B285" s="168">
        <f>'[1]FRSA-2001-2016'!S288</f>
        <v>860</v>
      </c>
      <c r="C285" s="190">
        <f>[3]dailyop!V141</f>
        <v>1190.446168728701</v>
      </c>
      <c r="D285" s="433">
        <v>900</v>
      </c>
      <c r="E285" s="185">
        <v>50</v>
      </c>
      <c r="F285" s="168">
        <f t="shared" si="8"/>
        <v>50</v>
      </c>
      <c r="G285" s="168">
        <v>322</v>
      </c>
      <c r="H285" s="186" t="s">
        <v>49</v>
      </c>
      <c r="I285" s="187" t="s">
        <v>49</v>
      </c>
      <c r="J285" s="188" t="str">
        <f t="shared" si="9"/>
        <v>ok</v>
      </c>
    </row>
    <row r="286" spans="1:10" ht="12.75">
      <c r="A286" s="183">
        <v>42287</v>
      </c>
      <c r="B286" s="168">
        <f>'[1]FRSA-2001-2016'!S289</f>
        <v>940</v>
      </c>
      <c r="C286" s="190">
        <f>[3]dailyop!V142</f>
        <v>1191.201224346059</v>
      </c>
      <c r="D286" s="433">
        <v>900</v>
      </c>
      <c r="E286" s="185">
        <v>50</v>
      </c>
      <c r="F286" s="168">
        <f t="shared" si="8"/>
        <v>50</v>
      </c>
      <c r="G286" s="168">
        <v>376</v>
      </c>
      <c r="H286" s="186" t="s">
        <v>49</v>
      </c>
      <c r="I286" s="187" t="s">
        <v>49</v>
      </c>
      <c r="J286" s="188" t="str">
        <f t="shared" si="9"/>
        <v>ok</v>
      </c>
    </row>
    <row r="287" spans="1:10" ht="12.75">
      <c r="A287" s="183">
        <v>42288</v>
      </c>
      <c r="B287" s="168">
        <f>'[1]FRSA-2001-2016'!S290</f>
        <v>988</v>
      </c>
      <c r="C287" s="190">
        <f>[3]dailyop!V143</f>
        <v>1192.602007173115</v>
      </c>
      <c r="D287" s="433">
        <v>900</v>
      </c>
      <c r="E287" s="185">
        <v>50</v>
      </c>
      <c r="F287" s="168">
        <f t="shared" si="8"/>
        <v>50</v>
      </c>
      <c r="G287" s="168">
        <v>505</v>
      </c>
      <c r="H287" s="186" t="s">
        <v>49</v>
      </c>
      <c r="I287" s="187" t="s">
        <v>49</v>
      </c>
      <c r="J287" s="188" t="str">
        <f t="shared" si="9"/>
        <v>ok</v>
      </c>
    </row>
    <row r="288" spans="1:10" ht="12.75">
      <c r="A288" s="183">
        <v>42289</v>
      </c>
      <c r="B288" s="168">
        <f>'[1]FRSA-2001-2016'!S291</f>
        <v>987</v>
      </c>
      <c r="C288" s="190">
        <f>[3]dailyop!V144</f>
        <v>1192.4417865815931</v>
      </c>
      <c r="D288" s="433">
        <v>900</v>
      </c>
      <c r="E288" s="185">
        <v>50</v>
      </c>
      <c r="F288" s="168">
        <f t="shared" si="8"/>
        <v>50</v>
      </c>
      <c r="G288" s="168">
        <v>596</v>
      </c>
      <c r="H288" s="186" t="s">
        <v>49</v>
      </c>
      <c r="I288" s="187" t="s">
        <v>49</v>
      </c>
      <c r="J288" s="188" t="str">
        <f t="shared" si="9"/>
        <v>ok</v>
      </c>
    </row>
    <row r="289" spans="1:10" ht="12.75">
      <c r="A289" s="183">
        <v>42290</v>
      </c>
      <c r="B289" s="168">
        <f>'[1]FRSA-2001-2016'!S292</f>
        <v>997</v>
      </c>
      <c r="C289" s="190">
        <f>[3]dailyop!V145</f>
        <v>1188.7175999999999</v>
      </c>
      <c r="D289" s="433">
        <v>900</v>
      </c>
      <c r="E289" s="185">
        <v>50</v>
      </c>
      <c r="F289" s="168">
        <f t="shared" si="8"/>
        <v>50</v>
      </c>
      <c r="G289" s="168">
        <v>46</v>
      </c>
      <c r="H289" s="186" t="s">
        <v>49</v>
      </c>
      <c r="I289" s="187" t="s">
        <v>49</v>
      </c>
      <c r="J289" s="188" t="str">
        <f t="shared" si="9"/>
        <v>ok</v>
      </c>
    </row>
    <row r="290" spans="1:10" ht="12.75">
      <c r="A290" s="183">
        <v>42291</v>
      </c>
      <c r="B290" s="168">
        <f>'[1]FRSA-2001-2016'!S293</f>
        <v>1102</v>
      </c>
      <c r="C290" s="190">
        <f>[3]dailyop!V146</f>
        <v>1191.08</v>
      </c>
      <c r="D290" s="433">
        <v>900</v>
      </c>
      <c r="E290" s="185">
        <v>50</v>
      </c>
      <c r="F290" s="168">
        <f t="shared" si="8"/>
        <v>50</v>
      </c>
      <c r="G290" s="168">
        <v>46</v>
      </c>
      <c r="H290" s="186" t="s">
        <v>49</v>
      </c>
      <c r="I290" s="187" t="s">
        <v>49</v>
      </c>
      <c r="J290" s="188" t="str">
        <f t="shared" si="9"/>
        <v>ok</v>
      </c>
    </row>
    <row r="291" spans="1:10" ht="12.75">
      <c r="A291" s="183">
        <v>42292</v>
      </c>
      <c r="B291" s="168">
        <f>'[1]FRSA-2001-2016'!S294</f>
        <v>1193</v>
      </c>
      <c r="C291" s="190">
        <f>[3]dailyop!V147</f>
        <v>1189.2950000000001</v>
      </c>
      <c r="D291" s="433">
        <v>900</v>
      </c>
      <c r="E291" s="185">
        <v>50</v>
      </c>
      <c r="F291" s="168">
        <f t="shared" si="8"/>
        <v>50</v>
      </c>
      <c r="G291" s="168">
        <v>229</v>
      </c>
      <c r="H291" s="186" t="s">
        <v>49</v>
      </c>
      <c r="I291" s="187" t="s">
        <v>49</v>
      </c>
      <c r="J291" s="188" t="str">
        <f t="shared" si="9"/>
        <v>ok</v>
      </c>
    </row>
    <row r="292" spans="1:10" ht="12.75">
      <c r="A292" s="183">
        <v>42293</v>
      </c>
      <c r="B292" s="168">
        <f>'[1]FRSA-2001-2016'!S295</f>
        <v>1261</v>
      </c>
      <c r="C292" s="190">
        <f>[3]dailyop!V148</f>
        <v>1190.44</v>
      </c>
      <c r="D292" s="433">
        <v>900</v>
      </c>
      <c r="E292" s="185">
        <v>50</v>
      </c>
      <c r="F292" s="168">
        <f t="shared" si="8"/>
        <v>50</v>
      </c>
      <c r="G292" s="168">
        <v>230</v>
      </c>
      <c r="H292" s="186" t="s">
        <v>49</v>
      </c>
      <c r="I292" s="187" t="s">
        <v>49</v>
      </c>
      <c r="J292" s="188" t="str">
        <f t="shared" si="9"/>
        <v>ok</v>
      </c>
    </row>
    <row r="293" spans="1:10" ht="12.75">
      <c r="A293" s="183">
        <v>42294</v>
      </c>
      <c r="B293" s="168">
        <f>'[1]FRSA-2001-2016'!S296</f>
        <v>1347</v>
      </c>
      <c r="C293" s="190">
        <f>[3]dailyop!V149</f>
        <v>1195.1659999999999</v>
      </c>
      <c r="D293" s="433">
        <v>900</v>
      </c>
      <c r="E293" s="185">
        <v>50</v>
      </c>
      <c r="F293" s="168">
        <f t="shared" si="8"/>
        <v>50</v>
      </c>
      <c r="G293" s="168">
        <v>187</v>
      </c>
      <c r="H293" s="186" t="s">
        <v>49</v>
      </c>
      <c r="I293" s="187" t="s">
        <v>49</v>
      </c>
      <c r="J293" s="188" t="str">
        <f t="shared" si="9"/>
        <v>ok</v>
      </c>
    </row>
    <row r="294" spans="1:10" ht="12.75">
      <c r="A294" s="183">
        <v>42295</v>
      </c>
      <c r="B294" s="168">
        <f>'[1]FRSA-2001-2016'!S297</f>
        <v>1399</v>
      </c>
      <c r="C294" s="190">
        <f>[3]dailyop!V150</f>
        <v>1196.44</v>
      </c>
      <c r="D294" s="433">
        <v>900</v>
      </c>
      <c r="E294" s="185">
        <v>50</v>
      </c>
      <c r="F294" s="168">
        <f t="shared" si="8"/>
        <v>50</v>
      </c>
      <c r="G294" s="168">
        <v>275</v>
      </c>
      <c r="H294" s="186" t="s">
        <v>49</v>
      </c>
      <c r="I294" s="187" t="s">
        <v>49</v>
      </c>
      <c r="J294" s="188" t="str">
        <f t="shared" si="9"/>
        <v>ok</v>
      </c>
    </row>
    <row r="295" spans="1:10" s="195" customFormat="1" ht="12.75">
      <c r="A295" s="183">
        <v>42296</v>
      </c>
      <c r="B295" s="168">
        <f>'[1]FRSA-2001-2016'!S298</f>
        <v>1370</v>
      </c>
      <c r="C295" s="190">
        <f>[3]dailyop!V151</f>
        <v>1190.926571240964</v>
      </c>
      <c r="D295" s="433">
        <v>900</v>
      </c>
      <c r="E295" s="185">
        <v>50</v>
      </c>
      <c r="F295" s="168">
        <f t="shared" si="8"/>
        <v>50</v>
      </c>
      <c r="G295" s="168">
        <v>138</v>
      </c>
      <c r="H295" s="186" t="s">
        <v>49</v>
      </c>
      <c r="I295" s="187" t="s">
        <v>49</v>
      </c>
      <c r="J295" s="188" t="str">
        <f t="shared" si="9"/>
        <v>ok</v>
      </c>
    </row>
    <row r="296" spans="1:10" ht="12.75">
      <c r="A296" s="183">
        <v>42297</v>
      </c>
      <c r="B296" s="168">
        <f>'[1]FRSA-2001-2016'!S299</f>
        <v>1428</v>
      </c>
      <c r="C296" s="190">
        <f>[3]dailyop!V152</f>
        <v>1189.596398819064</v>
      </c>
      <c r="D296" s="433">
        <v>900</v>
      </c>
      <c r="E296" s="185">
        <v>50</v>
      </c>
      <c r="F296" s="168">
        <f t="shared" si="8"/>
        <v>50</v>
      </c>
      <c r="G296" s="168">
        <v>229</v>
      </c>
      <c r="H296" s="186" t="s">
        <v>49</v>
      </c>
      <c r="I296" s="187" t="s">
        <v>49</v>
      </c>
      <c r="J296" s="188" t="str">
        <f t="shared" si="9"/>
        <v>ok</v>
      </c>
    </row>
    <row r="297" spans="1:10" ht="12.75">
      <c r="A297" s="183">
        <v>42298</v>
      </c>
      <c r="B297" s="168">
        <f>'[1]FRSA-2001-2016'!S300</f>
        <v>1459</v>
      </c>
      <c r="C297" s="190">
        <f>[3]dailyop!V153</f>
        <v>1190.242</v>
      </c>
      <c r="D297" s="433">
        <v>900</v>
      </c>
      <c r="E297" s="185">
        <v>50</v>
      </c>
      <c r="F297" s="168">
        <f t="shared" si="8"/>
        <v>50</v>
      </c>
      <c r="G297" s="168">
        <v>138</v>
      </c>
      <c r="H297" s="186" t="s">
        <v>49</v>
      </c>
      <c r="I297" s="187" t="s">
        <v>49</v>
      </c>
      <c r="J297" s="188" t="str">
        <f t="shared" si="9"/>
        <v>ok</v>
      </c>
    </row>
    <row r="298" spans="1:10" s="195" customFormat="1" ht="12.75">
      <c r="A298" s="183">
        <v>42299</v>
      </c>
      <c r="B298" s="168">
        <f>'[1]FRSA-2001-2016'!S301</f>
        <v>1498</v>
      </c>
      <c r="C298" s="190">
        <f>[3]dailyop!V154</f>
        <v>1187.5599901054638</v>
      </c>
      <c r="D298" s="433">
        <v>900</v>
      </c>
      <c r="E298" s="185">
        <v>50</v>
      </c>
      <c r="F298" s="168">
        <f t="shared" si="8"/>
        <v>50</v>
      </c>
      <c r="G298" s="168">
        <v>316</v>
      </c>
      <c r="H298" s="186" t="s">
        <v>49</v>
      </c>
      <c r="I298" s="187" t="s">
        <v>49</v>
      </c>
      <c r="J298" s="188" t="str">
        <f t="shared" si="9"/>
        <v>ok</v>
      </c>
    </row>
    <row r="299" spans="1:10" ht="12.75">
      <c r="A299" s="183">
        <v>42300</v>
      </c>
      <c r="B299" s="168">
        <f>'[1]FRSA-2001-2016'!S302</f>
        <v>1530</v>
      </c>
      <c r="C299" s="190">
        <f>[3]dailyop!V155</f>
        <v>1188.421819279914</v>
      </c>
      <c r="D299" s="433">
        <v>900</v>
      </c>
      <c r="E299" s="185">
        <v>50</v>
      </c>
      <c r="F299" s="168">
        <f t="shared" si="8"/>
        <v>50</v>
      </c>
      <c r="G299" s="168">
        <v>275</v>
      </c>
      <c r="H299" s="186" t="s">
        <v>49</v>
      </c>
      <c r="I299" s="187" t="s">
        <v>49</v>
      </c>
      <c r="J299" s="188" t="str">
        <f t="shared" si="9"/>
        <v>ok</v>
      </c>
    </row>
    <row r="300" spans="1:10" ht="12.75">
      <c r="A300" s="183">
        <v>42301</v>
      </c>
      <c r="B300" s="168">
        <f>'[1]FRSA-2001-2016'!S303</f>
        <v>1412</v>
      </c>
      <c r="C300" s="190">
        <f>[3]dailyop!V156</f>
        <v>1190.6145455904989</v>
      </c>
      <c r="D300" s="433">
        <v>900</v>
      </c>
      <c r="E300" s="185">
        <v>50</v>
      </c>
      <c r="F300" s="168">
        <f t="shared" si="8"/>
        <v>50</v>
      </c>
      <c r="G300" s="168">
        <v>46</v>
      </c>
      <c r="H300" s="186" t="s">
        <v>49</v>
      </c>
      <c r="I300" s="187" t="s">
        <v>49</v>
      </c>
      <c r="J300" s="188" t="str">
        <f t="shared" si="9"/>
        <v>ok</v>
      </c>
    </row>
    <row r="301" spans="1:10" s="195" customFormat="1" ht="12.75">
      <c r="A301" s="183">
        <v>42302</v>
      </c>
      <c r="B301" s="168">
        <f>'[1]FRSA-2001-2016'!S304</f>
        <v>1302</v>
      </c>
      <c r="C301" s="190">
        <f>[3]dailyop!V157</f>
        <v>1190.738110474422</v>
      </c>
      <c r="D301" s="433">
        <v>900</v>
      </c>
      <c r="E301" s="185">
        <v>50</v>
      </c>
      <c r="F301" s="168">
        <f t="shared" si="8"/>
        <v>50</v>
      </c>
      <c r="G301" s="168">
        <v>321</v>
      </c>
      <c r="H301" s="186" t="s">
        <v>49</v>
      </c>
      <c r="I301" s="187" t="s">
        <v>49</v>
      </c>
      <c r="J301" s="188" t="str">
        <f t="shared" si="9"/>
        <v>ok</v>
      </c>
    </row>
    <row r="302" spans="1:10" ht="12.75">
      <c r="A302" s="183">
        <v>42303</v>
      </c>
      <c r="B302" s="168">
        <f>'[1]FRSA-2001-2016'!S305</f>
        <v>1270</v>
      </c>
      <c r="C302" s="190">
        <f>[3]dailyop!V158</f>
        <v>1192.658600984729</v>
      </c>
      <c r="D302" s="433">
        <v>900</v>
      </c>
      <c r="E302" s="185">
        <v>50</v>
      </c>
      <c r="F302" s="168">
        <f t="shared" si="8"/>
        <v>50</v>
      </c>
      <c r="G302" s="168">
        <v>275</v>
      </c>
      <c r="H302" s="186" t="s">
        <v>49</v>
      </c>
      <c r="I302" s="187" t="s">
        <v>49</v>
      </c>
      <c r="J302" s="188" t="str">
        <f t="shared" si="9"/>
        <v>ok</v>
      </c>
    </row>
    <row r="303" spans="1:10" ht="12.75">
      <c r="A303" s="183">
        <v>42304</v>
      </c>
      <c r="B303" s="168">
        <f>'[1]FRSA-2001-2016'!S306</f>
        <v>1242</v>
      </c>
      <c r="C303" s="190">
        <f>[3]dailyop!V159</f>
        <v>1193.4137000000001</v>
      </c>
      <c r="D303" s="433">
        <v>900</v>
      </c>
      <c r="E303" s="185">
        <v>50</v>
      </c>
      <c r="F303" s="168">
        <f t="shared" si="8"/>
        <v>50</v>
      </c>
      <c r="G303" s="168">
        <v>321</v>
      </c>
      <c r="H303" s="186" t="s">
        <v>49</v>
      </c>
      <c r="I303" s="187" t="s">
        <v>49</v>
      </c>
      <c r="J303" s="188" t="str">
        <f t="shared" si="9"/>
        <v>ok</v>
      </c>
    </row>
    <row r="304" spans="1:10" s="195" customFormat="1" ht="12.75">
      <c r="A304" s="183">
        <v>42305</v>
      </c>
      <c r="B304" s="168">
        <f>'[1]FRSA-2001-2016'!S307</f>
        <v>1215</v>
      </c>
      <c r="C304" s="190">
        <f>[3]dailyop!V160</f>
        <v>1193.30863</v>
      </c>
      <c r="D304" s="433">
        <v>900</v>
      </c>
      <c r="E304" s="185">
        <v>50</v>
      </c>
      <c r="F304" s="168">
        <f t="shared" si="8"/>
        <v>50</v>
      </c>
      <c r="G304" s="168">
        <v>184</v>
      </c>
      <c r="H304" s="186" t="s">
        <v>49</v>
      </c>
      <c r="I304" s="187" t="s">
        <v>49</v>
      </c>
      <c r="J304" s="188" t="str">
        <f t="shared" si="9"/>
        <v>ok</v>
      </c>
    </row>
    <row r="305" spans="1:10" ht="12.75">
      <c r="A305" s="183">
        <v>42306</v>
      </c>
      <c r="B305" s="168">
        <f>'[1]FRSA-2001-2016'!S308</f>
        <v>1208</v>
      </c>
      <c r="C305" s="190">
        <f>[3]dailyop!V161</f>
        <v>1190.7083299999999</v>
      </c>
      <c r="D305" s="433">
        <v>900</v>
      </c>
      <c r="E305" s="185">
        <v>50</v>
      </c>
      <c r="F305" s="168">
        <f t="shared" si="8"/>
        <v>50</v>
      </c>
      <c r="G305" s="168">
        <v>229</v>
      </c>
      <c r="H305" s="186" t="s">
        <v>49</v>
      </c>
      <c r="I305" s="187" t="s">
        <v>49</v>
      </c>
      <c r="J305" s="188" t="str">
        <f t="shared" si="9"/>
        <v>ok</v>
      </c>
    </row>
    <row r="306" spans="1:10" ht="12.75">
      <c r="A306" s="183">
        <v>42307</v>
      </c>
      <c r="B306" s="168">
        <f>'[1]FRSA-2001-2016'!S309</f>
        <v>1179</v>
      </c>
      <c r="C306" s="190">
        <f>[3]dailyop!V162</f>
        <v>1190.82</v>
      </c>
      <c r="D306" s="433">
        <v>900</v>
      </c>
      <c r="E306" s="185">
        <v>50</v>
      </c>
      <c r="F306" s="168">
        <f t="shared" si="8"/>
        <v>50</v>
      </c>
      <c r="G306" s="168">
        <v>229</v>
      </c>
      <c r="H306" s="186" t="s">
        <v>49</v>
      </c>
      <c r="I306" s="187" t="s">
        <v>49</v>
      </c>
      <c r="J306" s="188" t="str">
        <f t="shared" si="9"/>
        <v>ok</v>
      </c>
    </row>
    <row r="307" spans="1:10" ht="13.5" thickBot="1">
      <c r="A307" s="183">
        <v>42308</v>
      </c>
      <c r="B307" s="168">
        <f>'[1]FRSA-2001-2016'!S310</f>
        <v>1173</v>
      </c>
      <c r="C307" s="190">
        <f>[3]dailyop!V163</f>
        <v>1192.6805960000002</v>
      </c>
      <c r="D307" s="433">
        <v>900</v>
      </c>
      <c r="E307" s="185">
        <v>50</v>
      </c>
      <c r="F307" s="168">
        <f t="shared" si="8"/>
        <v>50</v>
      </c>
      <c r="G307" s="435">
        <v>321</v>
      </c>
      <c r="H307" s="186" t="s">
        <v>49</v>
      </c>
      <c r="I307" s="187" t="s">
        <v>49</v>
      </c>
      <c r="J307" s="188" t="str">
        <f t="shared" si="9"/>
        <v>ok</v>
      </c>
    </row>
    <row r="308" spans="1:10" ht="13.5" thickTop="1">
      <c r="A308" s="436">
        <v>42309</v>
      </c>
      <c r="B308" s="168">
        <f>'[1]FRSA-2001-2016'!S311</f>
        <v>1120</v>
      </c>
      <c r="C308" s="190">
        <f>[3]dailyop!V164</f>
        <v>1199.0729900000001</v>
      </c>
      <c r="D308" s="433">
        <v>900</v>
      </c>
      <c r="E308" s="185">
        <v>50</v>
      </c>
      <c r="F308" s="168">
        <f t="shared" si="8"/>
        <v>50</v>
      </c>
      <c r="G308" s="168">
        <v>794</v>
      </c>
      <c r="H308" s="186" t="s">
        <v>49</v>
      </c>
      <c r="I308" s="187" t="s">
        <v>49</v>
      </c>
      <c r="J308" s="188" t="str">
        <f t="shared" si="9"/>
        <v>ok</v>
      </c>
    </row>
    <row r="309" spans="1:10" s="195" customFormat="1" ht="12.75">
      <c r="A309" s="436">
        <v>42310</v>
      </c>
      <c r="B309" s="168">
        <f>'[1]FRSA-2001-2016'!S312</f>
        <v>1239</v>
      </c>
      <c r="C309" s="190">
        <f>[3]dailyop!V165</f>
        <v>1208.30666</v>
      </c>
      <c r="D309" s="433">
        <v>900</v>
      </c>
      <c r="E309" s="185">
        <v>50</v>
      </c>
      <c r="F309" s="168">
        <f t="shared" si="8"/>
        <v>50</v>
      </c>
      <c r="G309" s="168">
        <v>0</v>
      </c>
      <c r="H309" s="186" t="s">
        <v>49</v>
      </c>
      <c r="I309" s="187" t="s">
        <v>49</v>
      </c>
      <c r="J309" s="188" t="str">
        <f t="shared" si="9"/>
        <v>ok</v>
      </c>
    </row>
    <row r="310" spans="1:10" ht="12.75">
      <c r="A310" s="183">
        <v>42311</v>
      </c>
      <c r="B310" s="168">
        <f>'[1]FRSA-2001-2016'!S313</f>
        <v>1290</v>
      </c>
      <c r="C310" s="190">
        <f>[3]dailyop!V166</f>
        <v>1204.9160000000002</v>
      </c>
      <c r="D310" s="433">
        <v>900</v>
      </c>
      <c r="E310" s="185">
        <v>50</v>
      </c>
      <c r="F310" s="168">
        <f t="shared" si="8"/>
        <v>50</v>
      </c>
      <c r="G310" s="168">
        <v>0</v>
      </c>
      <c r="H310" s="186" t="s">
        <v>49</v>
      </c>
      <c r="I310" s="187" t="s">
        <v>49</v>
      </c>
      <c r="J310" s="188" t="str">
        <f t="shared" si="9"/>
        <v>ok</v>
      </c>
    </row>
    <row r="311" spans="1:10" ht="12.75">
      <c r="A311" s="183">
        <v>42312</v>
      </c>
      <c r="B311" s="168">
        <f>'[1]FRSA-2001-2016'!S314</f>
        <v>1312</v>
      </c>
      <c r="C311" s="190">
        <f>[3]dailyop!V167</f>
        <v>1195.6341</v>
      </c>
      <c r="D311" s="433">
        <v>900</v>
      </c>
      <c r="E311" s="185">
        <v>50</v>
      </c>
      <c r="F311" s="168">
        <f t="shared" si="8"/>
        <v>50</v>
      </c>
      <c r="G311" s="168">
        <v>1147</v>
      </c>
      <c r="H311" s="186" t="s">
        <v>49</v>
      </c>
      <c r="I311" s="187" t="s">
        <v>49</v>
      </c>
      <c r="J311" s="188" t="str">
        <f t="shared" si="9"/>
        <v>adjust</v>
      </c>
    </row>
    <row r="312" spans="1:10" s="195" customFormat="1" ht="12.75">
      <c r="A312" s="183">
        <v>42313</v>
      </c>
      <c r="B312" s="168">
        <f>'[1]FRSA-2001-2016'!S315</f>
        <v>1342</v>
      </c>
      <c r="C312" s="190">
        <f>[3]dailyop!V168</f>
        <v>1184.388904953425</v>
      </c>
      <c r="D312" s="433">
        <v>900</v>
      </c>
      <c r="E312" s="185">
        <v>50</v>
      </c>
      <c r="F312" s="168">
        <f t="shared" si="8"/>
        <v>50</v>
      </c>
      <c r="G312" s="168">
        <v>1210</v>
      </c>
      <c r="H312" s="186" t="s">
        <v>49</v>
      </c>
      <c r="I312" s="187" t="s">
        <v>49</v>
      </c>
      <c r="J312" s="188" t="str">
        <f t="shared" si="9"/>
        <v>adjust</v>
      </c>
    </row>
    <row r="313" spans="1:10" ht="12.75">
      <c r="A313" s="183">
        <v>42314</v>
      </c>
      <c r="B313" s="168">
        <f>'[1]FRSA-2001-2016'!S316</f>
        <v>1351</v>
      </c>
      <c r="C313" s="190">
        <f>[3]dailyop!V169</f>
        <v>1185.6378881564551</v>
      </c>
      <c r="D313" s="433">
        <v>900</v>
      </c>
      <c r="E313" s="185">
        <v>50</v>
      </c>
      <c r="F313" s="168">
        <f t="shared" si="8"/>
        <v>50</v>
      </c>
      <c r="G313" s="168">
        <v>1539</v>
      </c>
      <c r="H313" s="186" t="s">
        <v>49</v>
      </c>
      <c r="I313" s="187" t="s">
        <v>49</v>
      </c>
      <c r="J313" s="188" t="str">
        <f t="shared" si="9"/>
        <v>adjust</v>
      </c>
    </row>
    <row r="314" spans="1:10" ht="12.75">
      <c r="A314" s="183">
        <v>42315</v>
      </c>
      <c r="B314" s="168">
        <f>'[1]FRSA-2001-2016'!S317</f>
        <v>1388</v>
      </c>
      <c r="C314" s="190">
        <f>[3]dailyop!V170</f>
        <v>1186.447584837528</v>
      </c>
      <c r="D314" s="433">
        <v>900</v>
      </c>
      <c r="E314" s="185">
        <v>50</v>
      </c>
      <c r="F314" s="168">
        <f t="shared" si="8"/>
        <v>50</v>
      </c>
      <c r="G314" s="168">
        <v>1281</v>
      </c>
      <c r="H314" s="186" t="s">
        <v>49</v>
      </c>
      <c r="I314" s="187" t="s">
        <v>49</v>
      </c>
      <c r="J314" s="188" t="str">
        <f t="shared" si="9"/>
        <v>adjust</v>
      </c>
    </row>
    <row r="315" spans="1:10" s="195" customFormat="1" ht="12.75">
      <c r="A315" s="183">
        <v>42316</v>
      </c>
      <c r="B315" s="168">
        <f>'[1]FRSA-2001-2016'!S318</f>
        <v>1409</v>
      </c>
      <c r="C315" s="190">
        <f>[3]dailyop!V171</f>
        <v>1189.598715748006</v>
      </c>
      <c r="D315" s="433">
        <v>900</v>
      </c>
      <c r="E315" s="185">
        <v>50</v>
      </c>
      <c r="F315" s="168">
        <f t="shared" si="8"/>
        <v>50</v>
      </c>
      <c r="G315" s="168">
        <v>1092</v>
      </c>
      <c r="H315" s="186" t="s">
        <v>49</v>
      </c>
      <c r="I315" s="187" t="s">
        <v>49</v>
      </c>
      <c r="J315" s="188" t="str">
        <f t="shared" si="9"/>
        <v>adjust</v>
      </c>
    </row>
    <row r="316" spans="1:10" ht="12.75">
      <c r="A316" s="183">
        <v>42317</v>
      </c>
      <c r="B316" s="168">
        <f>'[1]FRSA-2001-2016'!S319</f>
        <v>1386</v>
      </c>
      <c r="C316" s="190">
        <f>[3]dailyop!V172</f>
        <v>1193.367272115451</v>
      </c>
      <c r="D316" s="433">
        <v>900</v>
      </c>
      <c r="E316" s="185">
        <v>50</v>
      </c>
      <c r="F316" s="168">
        <f t="shared" si="8"/>
        <v>50</v>
      </c>
      <c r="G316" s="168">
        <v>1075</v>
      </c>
      <c r="H316" s="186" t="s">
        <v>49</v>
      </c>
      <c r="I316" s="187" t="s">
        <v>49</v>
      </c>
      <c r="J316" s="188" t="str">
        <f t="shared" si="9"/>
        <v>adjust</v>
      </c>
    </row>
    <row r="317" spans="1:10" ht="12.75">
      <c r="A317" s="183">
        <v>42318</v>
      </c>
      <c r="B317" s="168">
        <f>'[1]FRSA-2001-2016'!S320</f>
        <v>1383</v>
      </c>
      <c r="C317" s="190">
        <f>[3]dailyop!V173</f>
        <v>1191.5992000000001</v>
      </c>
      <c r="D317" s="433">
        <v>900</v>
      </c>
      <c r="E317" s="185">
        <v>50</v>
      </c>
      <c r="F317" s="168">
        <f t="shared" si="8"/>
        <v>50</v>
      </c>
      <c r="G317" s="168">
        <v>966</v>
      </c>
      <c r="H317" s="186" t="s">
        <v>49</v>
      </c>
      <c r="I317" s="187" t="s">
        <v>49</v>
      </c>
      <c r="J317" s="188" t="str">
        <f t="shared" si="9"/>
        <v>adjust</v>
      </c>
    </row>
    <row r="318" spans="1:10" ht="12.75">
      <c r="A318" s="183">
        <v>42319</v>
      </c>
      <c r="B318" s="168">
        <f>'[1]FRSA-2001-2016'!S321</f>
        <v>1257</v>
      </c>
      <c r="C318" s="190">
        <f>[3]dailyop!V174</f>
        <v>1190.6286</v>
      </c>
      <c r="D318" s="433">
        <v>900</v>
      </c>
      <c r="E318" s="185">
        <v>50</v>
      </c>
      <c r="F318" s="168">
        <f t="shared" si="8"/>
        <v>50</v>
      </c>
      <c r="G318" s="168">
        <v>961</v>
      </c>
      <c r="H318" s="186" t="s">
        <v>49</v>
      </c>
      <c r="I318" s="187" t="s">
        <v>49</v>
      </c>
      <c r="J318" s="188" t="str">
        <f t="shared" si="9"/>
        <v>adjust</v>
      </c>
    </row>
    <row r="319" spans="1:10" s="195" customFormat="1" ht="12.75">
      <c r="A319" s="183">
        <v>42320</v>
      </c>
      <c r="B319" s="168">
        <f>'[1]FRSA-2001-2016'!S322</f>
        <v>1168</v>
      </c>
      <c r="C319" s="190">
        <f>[3]dailyop!V175</f>
        <v>1228.2339999999999</v>
      </c>
      <c r="D319" s="433">
        <v>900</v>
      </c>
      <c r="E319" s="185">
        <v>50</v>
      </c>
      <c r="F319" s="168">
        <f t="shared" si="8"/>
        <v>50</v>
      </c>
      <c r="G319" s="168">
        <v>946</v>
      </c>
      <c r="H319" s="186" t="s">
        <v>49</v>
      </c>
      <c r="I319" s="187" t="s">
        <v>49</v>
      </c>
      <c r="J319" s="188" t="str">
        <f t="shared" si="9"/>
        <v>adjust</v>
      </c>
    </row>
    <row r="320" spans="1:10" s="195" customFormat="1" ht="12.75">
      <c r="A320" s="183">
        <v>42321</v>
      </c>
      <c r="B320" s="168">
        <f>'[1]FRSA-2001-2016'!S323</f>
        <v>1093</v>
      </c>
      <c r="C320" s="190">
        <f>[3]dailyop!V176</f>
        <v>1228.3912</v>
      </c>
      <c r="D320" s="433">
        <v>900</v>
      </c>
      <c r="E320" s="185">
        <v>50</v>
      </c>
      <c r="F320" s="168">
        <f t="shared" si="8"/>
        <v>50</v>
      </c>
      <c r="G320" s="168">
        <v>1140</v>
      </c>
      <c r="H320" s="186" t="s">
        <v>49</v>
      </c>
      <c r="I320" s="187" t="s">
        <v>49</v>
      </c>
      <c r="J320" s="188" t="str">
        <f t="shared" si="9"/>
        <v>adjust</v>
      </c>
    </row>
    <row r="321" spans="1:10" s="195" customFormat="1" ht="12.75">
      <c r="A321" s="183">
        <v>42322</v>
      </c>
      <c r="B321" s="168">
        <f>'[1]FRSA-2001-2016'!S324</f>
        <v>975</v>
      </c>
      <c r="C321" s="190">
        <f>[3]dailyop!V177</f>
        <v>1192.7559900000001</v>
      </c>
      <c r="D321" s="433">
        <v>900</v>
      </c>
      <c r="E321" s="185">
        <v>50</v>
      </c>
      <c r="F321" s="168">
        <f t="shared" si="8"/>
        <v>50</v>
      </c>
      <c r="G321" s="168">
        <v>972</v>
      </c>
      <c r="H321" s="186" t="s">
        <v>49</v>
      </c>
      <c r="I321" s="187" t="s">
        <v>49</v>
      </c>
      <c r="J321" s="188" t="str">
        <f t="shared" si="9"/>
        <v>adjust</v>
      </c>
    </row>
    <row r="322" spans="1:10" s="195" customFormat="1" ht="12.75">
      <c r="A322" s="183">
        <v>42323</v>
      </c>
      <c r="B322" s="168">
        <f>'[1]FRSA-2001-2016'!S325</f>
        <v>935</v>
      </c>
      <c r="C322" s="190">
        <f>[3]dailyop!V178</f>
        <v>1191.9528</v>
      </c>
      <c r="D322" s="433">
        <v>900</v>
      </c>
      <c r="E322" s="185">
        <v>50</v>
      </c>
      <c r="F322" s="168">
        <f t="shared" si="8"/>
        <v>50</v>
      </c>
      <c r="G322" s="168">
        <v>908</v>
      </c>
      <c r="H322" s="186" t="s">
        <v>49</v>
      </c>
      <c r="I322" s="187" t="s">
        <v>49</v>
      </c>
      <c r="J322" s="188" t="str">
        <f t="shared" si="9"/>
        <v>adjust</v>
      </c>
    </row>
    <row r="323" spans="1:10" ht="12.75">
      <c r="A323" s="183">
        <v>42324</v>
      </c>
      <c r="B323" s="168">
        <f>'[1]FRSA-2001-2016'!S326</f>
        <v>927</v>
      </c>
      <c r="C323" s="190">
        <f>[3]dailyop!V179</f>
        <v>1192.9737499999999</v>
      </c>
      <c r="D323" s="433">
        <v>900</v>
      </c>
      <c r="E323" s="185">
        <v>50</v>
      </c>
      <c r="F323" s="168">
        <f t="shared" si="8"/>
        <v>50</v>
      </c>
      <c r="G323" s="168">
        <v>840</v>
      </c>
      <c r="H323" s="186" t="s">
        <v>49</v>
      </c>
      <c r="I323" s="187" t="s">
        <v>49</v>
      </c>
      <c r="J323" s="188" t="str">
        <f t="shared" si="9"/>
        <v>ok</v>
      </c>
    </row>
    <row r="324" spans="1:10" ht="12.75">
      <c r="A324" s="183">
        <v>42325</v>
      </c>
      <c r="B324" s="168">
        <f>'[1]FRSA-2001-2016'!S327</f>
        <v>939</v>
      </c>
      <c r="C324" s="190">
        <f>[3]dailyop!V180</f>
        <v>1204.3969999999999</v>
      </c>
      <c r="D324" s="433">
        <v>900</v>
      </c>
      <c r="E324" s="185">
        <v>50</v>
      </c>
      <c r="F324" s="168">
        <f t="shared" ref="F324:F368" si="10">IF(D324+E324&gt;C324,C324-D324,E324)</f>
        <v>50</v>
      </c>
      <c r="G324" s="168">
        <v>664</v>
      </c>
      <c r="H324" s="186" t="s">
        <v>49</v>
      </c>
      <c r="I324" s="187" t="s">
        <v>49</v>
      </c>
      <c r="J324" s="188" t="str">
        <f t="shared" ref="J324:J368" si="11">IF(E324+G324&gt;D324,"adjust","ok")</f>
        <v>ok</v>
      </c>
    </row>
    <row r="325" spans="1:10" s="195" customFormat="1" ht="12.75">
      <c r="A325" s="183">
        <v>42326</v>
      </c>
      <c r="B325" s="168">
        <f>'[1]FRSA-2001-2016'!S328</f>
        <v>941</v>
      </c>
      <c r="C325" s="190">
        <f>[3]dailyop!V181</f>
        <v>1202.33196</v>
      </c>
      <c r="D325" s="433">
        <v>900</v>
      </c>
      <c r="E325" s="185">
        <v>50</v>
      </c>
      <c r="F325" s="168">
        <f t="shared" si="10"/>
        <v>50</v>
      </c>
      <c r="G325" s="168">
        <v>640</v>
      </c>
      <c r="H325" s="186" t="s">
        <v>49</v>
      </c>
      <c r="I325" s="187" t="s">
        <v>49</v>
      </c>
      <c r="J325" s="188" t="str">
        <f t="shared" si="11"/>
        <v>ok</v>
      </c>
    </row>
    <row r="326" spans="1:10" ht="12.75">
      <c r="A326" s="183">
        <v>42327</v>
      </c>
      <c r="B326" s="168">
        <f>'[1]FRSA-2001-2016'!S329</f>
        <v>943</v>
      </c>
      <c r="C326" s="190">
        <f>[3]dailyop!V182</f>
        <v>1195.2644185164509</v>
      </c>
      <c r="D326" s="433">
        <v>900</v>
      </c>
      <c r="E326" s="185">
        <v>50</v>
      </c>
      <c r="F326" s="168">
        <f t="shared" si="10"/>
        <v>50</v>
      </c>
      <c r="G326" s="168">
        <v>553</v>
      </c>
      <c r="H326" s="186" t="s">
        <v>49</v>
      </c>
      <c r="I326" s="187" t="s">
        <v>49</v>
      </c>
      <c r="J326" s="188" t="str">
        <f t="shared" si="11"/>
        <v>ok</v>
      </c>
    </row>
    <row r="327" spans="1:10" ht="12.75">
      <c r="A327" s="183">
        <v>42328</v>
      </c>
      <c r="B327" s="168">
        <f>'[1]FRSA-2001-2016'!S330</f>
        <v>897</v>
      </c>
      <c r="C327" s="190">
        <f>[3]dailyop!V183</f>
        <v>1188.987066790221</v>
      </c>
      <c r="D327" s="433">
        <v>900</v>
      </c>
      <c r="E327" s="185">
        <v>50</v>
      </c>
      <c r="F327" s="168">
        <f t="shared" si="10"/>
        <v>50</v>
      </c>
      <c r="G327" s="168">
        <v>560</v>
      </c>
      <c r="H327" s="186" t="s">
        <v>49</v>
      </c>
      <c r="I327" s="187" t="s">
        <v>49</v>
      </c>
      <c r="J327" s="188" t="str">
        <f t="shared" si="11"/>
        <v>ok</v>
      </c>
    </row>
    <row r="328" spans="1:10" ht="12.75">
      <c r="A328" s="183">
        <v>42329</v>
      </c>
      <c r="B328" s="168">
        <f>'[1]FRSA-2001-2016'!S331</f>
        <v>795</v>
      </c>
      <c r="C328" s="190">
        <f>[3]dailyop!V184</f>
        <v>1188.735021545973</v>
      </c>
      <c r="D328" s="433">
        <v>900</v>
      </c>
      <c r="E328" s="185">
        <v>50</v>
      </c>
      <c r="F328" s="168">
        <f t="shared" si="10"/>
        <v>50</v>
      </c>
      <c r="G328" s="168">
        <v>469</v>
      </c>
      <c r="H328" s="186" t="s">
        <v>49</v>
      </c>
      <c r="I328" s="187" t="s">
        <v>49</v>
      </c>
      <c r="J328" s="188" t="str">
        <f t="shared" si="11"/>
        <v>ok</v>
      </c>
    </row>
    <row r="329" spans="1:10" s="195" customFormat="1" ht="12.75">
      <c r="A329" s="183">
        <v>42330</v>
      </c>
      <c r="B329" s="168">
        <f>'[1]FRSA-2001-2016'!S332</f>
        <v>744</v>
      </c>
      <c r="C329" s="190">
        <f>[3]dailyop!V185</f>
        <v>1188.4665131398999</v>
      </c>
      <c r="D329" s="433">
        <v>900</v>
      </c>
      <c r="E329" s="185">
        <v>50</v>
      </c>
      <c r="F329" s="168">
        <f t="shared" si="10"/>
        <v>50</v>
      </c>
      <c r="G329" s="168">
        <v>276</v>
      </c>
      <c r="H329" s="186" t="s">
        <v>49</v>
      </c>
      <c r="I329" s="187" t="s">
        <v>49</v>
      </c>
      <c r="J329" s="188" t="str">
        <f t="shared" si="11"/>
        <v>ok</v>
      </c>
    </row>
    <row r="330" spans="1:10" ht="12.75">
      <c r="A330" s="183">
        <v>42331</v>
      </c>
      <c r="B330" s="168">
        <f>'[1]FRSA-2001-2016'!S333</f>
        <v>744</v>
      </c>
      <c r="C330" s="190">
        <f>[3]dailyop!V186</f>
        <v>1193.7505776090461</v>
      </c>
      <c r="D330" s="433">
        <v>900</v>
      </c>
      <c r="E330" s="185">
        <v>50</v>
      </c>
      <c r="F330" s="168">
        <f t="shared" si="10"/>
        <v>50</v>
      </c>
      <c r="G330" s="168">
        <v>329</v>
      </c>
      <c r="H330" s="186" t="s">
        <v>49</v>
      </c>
      <c r="I330" s="187" t="s">
        <v>49</v>
      </c>
      <c r="J330" s="188" t="str">
        <f t="shared" si="11"/>
        <v>ok</v>
      </c>
    </row>
    <row r="331" spans="1:10" ht="12.75">
      <c r="A331" s="183">
        <v>42332</v>
      </c>
      <c r="B331" s="168">
        <f>'[1]FRSA-2001-2016'!S334</f>
        <v>769</v>
      </c>
      <c r="C331" s="190">
        <f>[3]dailyop!V187</f>
        <v>1199.7560000000001</v>
      </c>
      <c r="D331" s="433">
        <v>900</v>
      </c>
      <c r="E331" s="185">
        <v>50</v>
      </c>
      <c r="F331" s="168">
        <f t="shared" si="10"/>
        <v>50</v>
      </c>
      <c r="G331" s="168">
        <v>235</v>
      </c>
      <c r="H331" s="186" t="s">
        <v>49</v>
      </c>
      <c r="I331" s="187" t="s">
        <v>49</v>
      </c>
      <c r="J331" s="188" t="str">
        <f t="shared" si="11"/>
        <v>ok</v>
      </c>
    </row>
    <row r="332" spans="1:10" ht="12.75">
      <c r="A332" s="183">
        <v>42333</v>
      </c>
      <c r="B332" s="168">
        <f>'[1]FRSA-2001-2016'!S335</f>
        <v>800</v>
      </c>
      <c r="C332" s="190">
        <f>[3]dailyop!V188</f>
        <v>1204.1080000000002</v>
      </c>
      <c r="D332" s="433">
        <v>900</v>
      </c>
      <c r="E332" s="185">
        <v>50</v>
      </c>
      <c r="F332" s="168">
        <f t="shared" si="10"/>
        <v>50</v>
      </c>
      <c r="G332" s="168">
        <v>229</v>
      </c>
      <c r="H332" s="186" t="s">
        <v>49</v>
      </c>
      <c r="I332" s="187" t="s">
        <v>49</v>
      </c>
      <c r="J332" s="188" t="str">
        <f t="shared" si="11"/>
        <v>ok</v>
      </c>
    </row>
    <row r="333" spans="1:10" ht="12.75">
      <c r="A333" s="183">
        <v>42334</v>
      </c>
      <c r="B333" s="168">
        <f>'[1]FRSA-2001-2016'!S336</f>
        <v>617</v>
      </c>
      <c r="C333" s="190">
        <f>[3]dailyop!V189</f>
        <v>1199.2135000000001</v>
      </c>
      <c r="D333" s="433">
        <v>900</v>
      </c>
      <c r="E333" s="185">
        <v>50</v>
      </c>
      <c r="F333" s="168">
        <f t="shared" si="10"/>
        <v>50</v>
      </c>
      <c r="G333" s="168">
        <v>275</v>
      </c>
      <c r="H333" s="186" t="s">
        <v>49</v>
      </c>
      <c r="I333" s="187" t="s">
        <v>49</v>
      </c>
      <c r="J333" s="188" t="str">
        <f t="shared" si="11"/>
        <v>ok</v>
      </c>
    </row>
    <row r="334" spans="1:10" ht="12.75">
      <c r="A334" s="183">
        <v>42335</v>
      </c>
      <c r="B334" s="168">
        <f>'[1]FRSA-2001-2016'!S337</f>
        <v>526</v>
      </c>
      <c r="C334" s="190">
        <f>[3]dailyop!V190</f>
        <v>1198.809</v>
      </c>
      <c r="D334" s="433">
        <v>900</v>
      </c>
      <c r="E334" s="185">
        <v>50</v>
      </c>
      <c r="F334" s="168">
        <f t="shared" si="10"/>
        <v>50</v>
      </c>
      <c r="G334" s="168">
        <v>276</v>
      </c>
      <c r="H334" s="186" t="s">
        <v>49</v>
      </c>
      <c r="I334" s="187" t="s">
        <v>49</v>
      </c>
      <c r="J334" s="188" t="str">
        <f t="shared" si="11"/>
        <v>ok</v>
      </c>
    </row>
    <row r="335" spans="1:10" ht="12.75">
      <c r="A335" s="183">
        <v>42336</v>
      </c>
      <c r="B335" s="168">
        <f>'[1]FRSA-2001-2016'!S338</f>
        <v>526</v>
      </c>
      <c r="C335" s="190">
        <f>[3]dailyop!V191</f>
        <v>1202.8485999999998</v>
      </c>
      <c r="D335" s="433">
        <v>900</v>
      </c>
      <c r="E335" s="185">
        <v>50</v>
      </c>
      <c r="F335" s="168">
        <f t="shared" si="10"/>
        <v>50</v>
      </c>
      <c r="G335" s="168">
        <v>281</v>
      </c>
      <c r="H335" s="186" t="s">
        <v>49</v>
      </c>
      <c r="I335" s="187" t="s">
        <v>49</v>
      </c>
      <c r="J335" s="188" t="str">
        <f t="shared" si="11"/>
        <v>ok</v>
      </c>
    </row>
    <row r="336" spans="1:10" s="195" customFormat="1" ht="12.75">
      <c r="A336" s="183">
        <v>42337</v>
      </c>
      <c r="B336" s="168">
        <f>'[1]FRSA-2001-2016'!S339</f>
        <v>519</v>
      </c>
      <c r="C336" s="190">
        <f>[3]dailyop!V192</f>
        <v>1205.6547</v>
      </c>
      <c r="D336" s="433">
        <v>900</v>
      </c>
      <c r="E336" s="185">
        <v>50</v>
      </c>
      <c r="F336" s="168">
        <f t="shared" si="10"/>
        <v>50</v>
      </c>
      <c r="G336" s="168">
        <v>275</v>
      </c>
      <c r="H336" s="186" t="s">
        <v>49</v>
      </c>
      <c r="I336" s="187" t="s">
        <v>49</v>
      </c>
      <c r="J336" s="188" t="str">
        <f t="shared" si="11"/>
        <v>ok</v>
      </c>
    </row>
    <row r="337" spans="1:10" ht="12.75">
      <c r="A337" s="183">
        <v>42338</v>
      </c>
      <c r="B337" s="168">
        <f>'[1]FRSA-2001-2016'!S340</f>
        <v>516</v>
      </c>
      <c r="C337" s="190">
        <f>[3]dailyop!V193</f>
        <v>1291.1883499999999</v>
      </c>
      <c r="D337" s="433">
        <v>900</v>
      </c>
      <c r="E337" s="185">
        <v>50</v>
      </c>
      <c r="F337" s="168">
        <f t="shared" si="10"/>
        <v>50</v>
      </c>
      <c r="G337" s="168">
        <v>275</v>
      </c>
      <c r="H337" s="186" t="s">
        <v>49</v>
      </c>
      <c r="I337" s="187" t="s">
        <v>49</v>
      </c>
      <c r="J337" s="188" t="str">
        <f t="shared" si="11"/>
        <v>ok</v>
      </c>
    </row>
    <row r="338" spans="1:10" ht="12.75">
      <c r="A338" s="183">
        <v>42339</v>
      </c>
      <c r="B338" s="168">
        <f>'[1]FRSA-2001-2016'!S341</f>
        <v>526</v>
      </c>
      <c r="C338" s="190">
        <f>[3]dailyop!V194</f>
        <v>1530.7</v>
      </c>
      <c r="D338" s="433">
        <v>900</v>
      </c>
      <c r="E338" s="437">
        <v>50</v>
      </c>
      <c r="F338" s="168">
        <f t="shared" si="10"/>
        <v>50</v>
      </c>
      <c r="G338" s="168">
        <v>138</v>
      </c>
      <c r="H338" s="186" t="s">
        <v>49</v>
      </c>
      <c r="I338" s="187" t="s">
        <v>49</v>
      </c>
      <c r="J338" s="188" t="str">
        <f t="shared" si="11"/>
        <v>ok</v>
      </c>
    </row>
    <row r="339" spans="1:10" ht="12.75">
      <c r="A339" s="183">
        <v>42340</v>
      </c>
      <c r="B339" s="168">
        <f>'[1]FRSA-2001-2016'!S342</f>
        <v>563</v>
      </c>
      <c r="C339" s="190">
        <f>[3]dailyop!V195</f>
        <v>1829.797</v>
      </c>
      <c r="D339" s="433">
        <v>900</v>
      </c>
      <c r="E339" s="185">
        <v>50</v>
      </c>
      <c r="F339" s="168">
        <f t="shared" si="10"/>
        <v>50</v>
      </c>
      <c r="G339" s="168">
        <v>184</v>
      </c>
      <c r="H339" s="186" t="s">
        <v>49</v>
      </c>
      <c r="I339" s="187" t="s">
        <v>49</v>
      </c>
      <c r="J339" s="188" t="str">
        <f t="shared" si="11"/>
        <v>ok</v>
      </c>
    </row>
    <row r="340" spans="1:10" s="195" customFormat="1" ht="12.75">
      <c r="A340" s="183">
        <v>42341</v>
      </c>
      <c r="B340" s="168">
        <f>'[1]FRSA-2001-2016'!S343</f>
        <v>557</v>
      </c>
      <c r="C340" s="190">
        <f>[3]dailyop!V196</f>
        <v>1999.712</v>
      </c>
      <c r="D340" s="433">
        <v>900</v>
      </c>
      <c r="E340" s="185">
        <v>50</v>
      </c>
      <c r="F340" s="168">
        <f t="shared" si="10"/>
        <v>50</v>
      </c>
      <c r="G340" s="168">
        <v>188</v>
      </c>
      <c r="H340" s="186" t="s">
        <v>49</v>
      </c>
      <c r="I340" s="187" t="s">
        <v>49</v>
      </c>
      <c r="J340" s="188" t="str">
        <f t="shared" si="11"/>
        <v>ok</v>
      </c>
    </row>
    <row r="341" spans="1:10" s="195" customFormat="1" ht="12.75">
      <c r="A341" s="183">
        <v>42342</v>
      </c>
      <c r="B341" s="168">
        <f>'[1]FRSA-2001-2016'!S344</f>
        <v>334</v>
      </c>
      <c r="C341" s="190">
        <f>[3]dailyop!V197</f>
        <v>1992.8600000000001</v>
      </c>
      <c r="D341" s="433">
        <v>900</v>
      </c>
      <c r="E341" s="185">
        <v>50</v>
      </c>
      <c r="F341" s="168">
        <f t="shared" si="10"/>
        <v>50</v>
      </c>
      <c r="G341" s="168">
        <v>565</v>
      </c>
      <c r="H341" s="186" t="s">
        <v>49</v>
      </c>
      <c r="I341" s="187" t="s">
        <v>49</v>
      </c>
      <c r="J341" s="188" t="str">
        <f t="shared" si="11"/>
        <v>ok</v>
      </c>
    </row>
    <row r="342" spans="1:10" s="195" customFormat="1" ht="12.75">
      <c r="A342" s="183">
        <v>42343</v>
      </c>
      <c r="B342" s="168">
        <f>'[1]FRSA-2001-2016'!S345</f>
        <v>212</v>
      </c>
      <c r="C342" s="190">
        <f>[3]dailyop!V198</f>
        <v>1992.17</v>
      </c>
      <c r="D342" s="433">
        <v>900</v>
      </c>
      <c r="E342" s="185">
        <v>50</v>
      </c>
      <c r="F342" s="168">
        <f t="shared" si="10"/>
        <v>50</v>
      </c>
      <c r="G342" s="168">
        <v>188</v>
      </c>
      <c r="H342" s="186" t="s">
        <v>49</v>
      </c>
      <c r="I342" s="187" t="s">
        <v>49</v>
      </c>
      <c r="J342" s="188" t="str">
        <f t="shared" si="11"/>
        <v>ok</v>
      </c>
    </row>
    <row r="343" spans="1:10" s="195" customFormat="1" ht="12.75">
      <c r="A343" s="183">
        <v>42344</v>
      </c>
      <c r="B343" s="168">
        <f>'[1]FRSA-2001-2016'!S346</f>
        <v>210</v>
      </c>
      <c r="C343" s="190">
        <f>[3]dailyop!V199</f>
        <v>1989.17</v>
      </c>
      <c r="D343" s="433">
        <v>900</v>
      </c>
      <c r="E343" s="185">
        <v>50</v>
      </c>
      <c r="F343" s="168">
        <f t="shared" si="10"/>
        <v>50</v>
      </c>
      <c r="G343" s="168">
        <v>188</v>
      </c>
      <c r="H343" s="186" t="s">
        <v>49</v>
      </c>
      <c r="I343" s="187" t="s">
        <v>49</v>
      </c>
      <c r="J343" s="188" t="str">
        <f t="shared" si="11"/>
        <v>ok</v>
      </c>
    </row>
    <row r="344" spans="1:10" ht="12.75">
      <c r="A344" s="183">
        <v>42345</v>
      </c>
      <c r="B344" s="168">
        <f>'[1]FRSA-2001-2016'!S347</f>
        <v>210</v>
      </c>
      <c r="C344" s="190">
        <f>[3]dailyop!V200</f>
        <v>1987.6599999999999</v>
      </c>
      <c r="D344" s="433">
        <v>900</v>
      </c>
      <c r="E344" s="185">
        <v>50</v>
      </c>
      <c r="F344" s="168">
        <f t="shared" si="10"/>
        <v>50</v>
      </c>
      <c r="G344" s="168">
        <v>188</v>
      </c>
      <c r="H344" s="186" t="s">
        <v>49</v>
      </c>
      <c r="I344" s="187" t="s">
        <v>49</v>
      </c>
      <c r="J344" s="188" t="str">
        <f t="shared" si="11"/>
        <v>ok</v>
      </c>
    </row>
    <row r="345" spans="1:10" ht="12.75">
      <c r="A345" s="183">
        <v>42346</v>
      </c>
      <c r="B345" s="168">
        <f>'[1]FRSA-2001-2016'!S348</f>
        <v>204</v>
      </c>
      <c r="C345" s="190">
        <f>[3]dailyop!V201</f>
        <v>1987.9682931755292</v>
      </c>
      <c r="D345" s="433">
        <v>900</v>
      </c>
      <c r="E345" s="185">
        <v>50</v>
      </c>
      <c r="F345" s="168">
        <f t="shared" si="10"/>
        <v>50</v>
      </c>
      <c r="G345" s="168">
        <v>184</v>
      </c>
      <c r="H345" s="186" t="s">
        <v>49</v>
      </c>
      <c r="I345" s="187" t="s">
        <v>49</v>
      </c>
      <c r="J345" s="188" t="str">
        <f t="shared" si="11"/>
        <v>ok</v>
      </c>
    </row>
    <row r="346" spans="1:10" ht="12.75">
      <c r="A346" s="183">
        <v>42347</v>
      </c>
      <c r="B346" s="168">
        <f>'[1]FRSA-2001-2016'!S349</f>
        <v>200</v>
      </c>
      <c r="C346" s="190">
        <f>[3]dailyop!V202</f>
        <v>1893.33909255239</v>
      </c>
      <c r="D346" s="433">
        <v>900</v>
      </c>
      <c r="E346" s="185">
        <v>50</v>
      </c>
      <c r="F346" s="168">
        <f t="shared" si="10"/>
        <v>50</v>
      </c>
      <c r="G346" s="168">
        <v>188</v>
      </c>
      <c r="H346" s="186" t="s">
        <v>49</v>
      </c>
      <c r="I346" s="187" t="s">
        <v>49</v>
      </c>
      <c r="J346" s="188" t="str">
        <f t="shared" si="11"/>
        <v>ok</v>
      </c>
    </row>
    <row r="347" spans="1:10" s="195" customFormat="1" ht="12.75">
      <c r="A347" s="183">
        <v>42348</v>
      </c>
      <c r="B347" s="168">
        <f>'[1]FRSA-2001-2016'!S350</f>
        <v>199</v>
      </c>
      <c r="C347" s="190">
        <f>[3]dailyop!V203</f>
        <v>1695.320108029078</v>
      </c>
      <c r="D347" s="433">
        <v>900</v>
      </c>
      <c r="E347" s="185">
        <v>50</v>
      </c>
      <c r="F347" s="168">
        <f t="shared" si="10"/>
        <v>50</v>
      </c>
      <c r="G347" s="168">
        <v>184</v>
      </c>
      <c r="H347" s="186" t="s">
        <v>49</v>
      </c>
      <c r="I347" s="187" t="s">
        <v>49</v>
      </c>
      <c r="J347" s="188" t="str">
        <f t="shared" si="11"/>
        <v>ok</v>
      </c>
    </row>
    <row r="348" spans="1:10" ht="12.75">
      <c r="A348" s="183">
        <v>42349</v>
      </c>
      <c r="B348" s="168">
        <f>'[1]FRSA-2001-2016'!S351</f>
        <v>198</v>
      </c>
      <c r="C348" s="190">
        <f>[3]dailyop!V204</f>
        <v>1492.6040649392201</v>
      </c>
      <c r="D348" s="433">
        <v>900</v>
      </c>
      <c r="E348" s="185">
        <v>50</v>
      </c>
      <c r="F348" s="168">
        <f t="shared" si="10"/>
        <v>50</v>
      </c>
      <c r="G348" s="168">
        <v>190</v>
      </c>
      <c r="H348" s="186" t="s">
        <v>49</v>
      </c>
      <c r="I348" s="187" t="s">
        <v>49</v>
      </c>
      <c r="J348" s="188" t="str">
        <f t="shared" si="11"/>
        <v>ok</v>
      </c>
    </row>
    <row r="349" spans="1:10" s="438" customFormat="1" ht="12.75">
      <c r="A349" s="183">
        <v>42350</v>
      </c>
      <c r="B349" s="168">
        <f>'[1]FRSA-2001-2016'!S352</f>
        <v>195</v>
      </c>
      <c r="C349" s="190">
        <f>[3]dailyop!V205</f>
        <v>1291.910119122721</v>
      </c>
      <c r="D349" s="433">
        <v>900</v>
      </c>
      <c r="E349" s="437">
        <v>50</v>
      </c>
      <c r="F349" s="168">
        <f t="shared" si="10"/>
        <v>50</v>
      </c>
      <c r="G349" s="168">
        <v>188</v>
      </c>
      <c r="H349" s="186" t="s">
        <v>49</v>
      </c>
      <c r="I349" s="187" t="s">
        <v>49</v>
      </c>
      <c r="J349" s="188" t="str">
        <f t="shared" si="11"/>
        <v>ok</v>
      </c>
    </row>
    <row r="350" spans="1:10" s="195" customFormat="1" ht="12.75">
      <c r="A350" s="436">
        <v>42351</v>
      </c>
      <c r="B350" s="168">
        <f>'[1]FRSA-2001-2016'!S353</f>
        <v>195</v>
      </c>
      <c r="C350" s="190">
        <f>[3]dailyop!V206</f>
        <v>1190.40644428214</v>
      </c>
      <c r="D350" s="433">
        <v>900</v>
      </c>
      <c r="E350" s="437">
        <v>50</v>
      </c>
      <c r="F350" s="168">
        <f t="shared" si="10"/>
        <v>50</v>
      </c>
      <c r="G350" s="168">
        <v>188</v>
      </c>
      <c r="H350" s="186" t="s">
        <v>49</v>
      </c>
      <c r="I350" s="439" t="s">
        <v>49</v>
      </c>
      <c r="J350" s="188" t="str">
        <f t="shared" si="11"/>
        <v>ok</v>
      </c>
    </row>
    <row r="351" spans="1:10" s="195" customFormat="1" ht="12.75">
      <c r="A351" s="183">
        <v>42352</v>
      </c>
      <c r="B351" s="168">
        <f>'[1]FRSA-2001-2016'!S354</f>
        <v>195</v>
      </c>
      <c r="C351" s="190">
        <f>[3]dailyop!V207</f>
        <v>1187.97</v>
      </c>
      <c r="D351" s="433">
        <v>900</v>
      </c>
      <c r="E351" s="185">
        <v>50</v>
      </c>
      <c r="F351" s="168">
        <f t="shared" si="10"/>
        <v>50</v>
      </c>
      <c r="G351" s="168">
        <v>188</v>
      </c>
      <c r="H351" s="186" t="s">
        <v>49</v>
      </c>
      <c r="I351" s="187" t="s">
        <v>49</v>
      </c>
      <c r="J351" s="188" t="str">
        <f t="shared" si="11"/>
        <v>ok</v>
      </c>
    </row>
    <row r="352" spans="1:10" ht="12.75">
      <c r="A352" s="183">
        <v>42353</v>
      </c>
      <c r="B352" s="168">
        <f>'[1]FRSA-2001-2016'!S355</f>
        <v>192</v>
      </c>
      <c r="C352" s="190">
        <f>[3]dailyop!V208</f>
        <v>1188.5160000000001</v>
      </c>
      <c r="D352" s="433">
        <v>900</v>
      </c>
      <c r="E352" s="185">
        <v>50</v>
      </c>
      <c r="F352" s="168">
        <f t="shared" si="10"/>
        <v>50</v>
      </c>
      <c r="G352" s="168">
        <v>193</v>
      </c>
      <c r="H352" s="186" t="s">
        <v>49</v>
      </c>
      <c r="I352" s="187" t="s">
        <v>49</v>
      </c>
      <c r="J352" s="188" t="str">
        <f t="shared" si="11"/>
        <v>ok</v>
      </c>
    </row>
    <row r="353" spans="1:12" ht="12.75">
      <c r="A353" s="183">
        <v>42354</v>
      </c>
      <c r="B353" s="168">
        <f>'[1]FRSA-2001-2016'!S356</f>
        <v>187</v>
      </c>
      <c r="C353" s="190">
        <f>[3]dailyop!V209</f>
        <v>1191.989</v>
      </c>
      <c r="D353" s="433">
        <v>900</v>
      </c>
      <c r="E353" s="185">
        <v>50</v>
      </c>
      <c r="F353" s="168">
        <f t="shared" si="10"/>
        <v>50</v>
      </c>
      <c r="G353" s="168">
        <v>188</v>
      </c>
      <c r="H353" s="186" t="s">
        <v>49</v>
      </c>
      <c r="I353" s="187" t="s">
        <v>49</v>
      </c>
      <c r="J353" s="188" t="str">
        <f t="shared" si="11"/>
        <v>ok</v>
      </c>
    </row>
    <row r="354" spans="1:12" ht="12.75">
      <c r="A354" s="183">
        <v>42355</v>
      </c>
      <c r="B354" s="168">
        <f>'[1]FRSA-2001-2016'!S357</f>
        <v>185</v>
      </c>
      <c r="C354" s="190">
        <f>[3]dailyop!V210</f>
        <v>1192.7</v>
      </c>
      <c r="D354" s="433">
        <v>900</v>
      </c>
      <c r="E354" s="185">
        <v>50</v>
      </c>
      <c r="F354" s="168">
        <f t="shared" si="10"/>
        <v>50</v>
      </c>
      <c r="G354" s="168">
        <v>184</v>
      </c>
      <c r="H354" s="186" t="s">
        <v>49</v>
      </c>
      <c r="I354" s="187" t="s">
        <v>49</v>
      </c>
      <c r="J354" s="188" t="str">
        <f t="shared" si="11"/>
        <v>ok</v>
      </c>
    </row>
    <row r="355" spans="1:12" ht="12.75">
      <c r="A355" s="183">
        <v>42356</v>
      </c>
      <c r="B355" s="168">
        <f>'[1]FRSA-2001-2016'!S358</f>
        <v>185</v>
      </c>
      <c r="C355" s="190">
        <f>[3]dailyop!V211</f>
        <v>1195.58</v>
      </c>
      <c r="D355" s="433">
        <v>900</v>
      </c>
      <c r="E355" s="185">
        <v>50</v>
      </c>
      <c r="F355" s="168">
        <f t="shared" si="10"/>
        <v>50</v>
      </c>
      <c r="G355" s="168">
        <v>321</v>
      </c>
      <c r="H355" s="186" t="s">
        <v>49</v>
      </c>
      <c r="I355" s="187" t="s">
        <v>49</v>
      </c>
      <c r="J355" s="188" t="str">
        <f t="shared" si="11"/>
        <v>ok</v>
      </c>
    </row>
    <row r="356" spans="1:12" ht="12.75">
      <c r="A356" s="183">
        <v>42357</v>
      </c>
      <c r="B356" s="168">
        <f>'[1]FRSA-2001-2016'!S359</f>
        <v>149</v>
      </c>
      <c r="C356" s="190">
        <f>[3]dailyop!V212</f>
        <v>1195.4883</v>
      </c>
      <c r="D356" s="433">
        <v>900</v>
      </c>
      <c r="E356" s="185">
        <v>50</v>
      </c>
      <c r="F356" s="168">
        <f t="shared" si="10"/>
        <v>50</v>
      </c>
      <c r="G356" s="168">
        <v>505</v>
      </c>
      <c r="H356" s="186" t="s">
        <v>49</v>
      </c>
      <c r="I356" s="187" t="s">
        <v>49</v>
      </c>
      <c r="J356" s="188" t="str">
        <f t="shared" si="11"/>
        <v>ok</v>
      </c>
    </row>
    <row r="357" spans="1:12" ht="12.75">
      <c r="A357" s="183">
        <v>42358</v>
      </c>
      <c r="B357" s="168">
        <f>'[1]FRSA-2001-2016'!S360</f>
        <v>135</v>
      </c>
      <c r="C357" s="190">
        <f>[3]dailyop!V213</f>
        <v>1193.8400000000001</v>
      </c>
      <c r="D357" s="433">
        <v>900</v>
      </c>
      <c r="E357" s="185">
        <v>50</v>
      </c>
      <c r="F357" s="168">
        <f t="shared" si="10"/>
        <v>50</v>
      </c>
      <c r="G357" s="168">
        <v>649</v>
      </c>
      <c r="H357" s="186" t="s">
        <v>49</v>
      </c>
      <c r="I357" s="187" t="s">
        <v>49</v>
      </c>
      <c r="J357" s="188" t="str">
        <f t="shared" si="11"/>
        <v>ok</v>
      </c>
    </row>
    <row r="358" spans="1:12" ht="12.75">
      <c r="A358" s="183">
        <v>42359</v>
      </c>
      <c r="B358" s="168">
        <f>'[1]FRSA-2001-2016'!S361</f>
        <v>135</v>
      </c>
      <c r="C358" s="190">
        <f>[3]dailyop!V214</f>
        <v>1143.27</v>
      </c>
      <c r="D358" s="433">
        <v>900</v>
      </c>
      <c r="E358" s="185">
        <v>50</v>
      </c>
      <c r="F358" s="168">
        <f t="shared" si="10"/>
        <v>50</v>
      </c>
      <c r="G358" s="168">
        <v>455</v>
      </c>
      <c r="H358" s="186" t="s">
        <v>49</v>
      </c>
      <c r="I358" s="187" t="s">
        <v>49</v>
      </c>
      <c r="J358" s="188" t="str">
        <f t="shared" si="11"/>
        <v>ok</v>
      </c>
    </row>
    <row r="359" spans="1:12" ht="12.75">
      <c r="A359" s="183">
        <v>42360</v>
      </c>
      <c r="B359" s="168">
        <f>'[1]FRSA-2001-2016'!S362</f>
        <v>135</v>
      </c>
      <c r="C359" s="190">
        <f>[3]dailyop!V215</f>
        <v>1017.9264430000001</v>
      </c>
      <c r="D359" s="433">
        <v>900</v>
      </c>
      <c r="E359" s="185">
        <v>50</v>
      </c>
      <c r="F359" s="168">
        <f t="shared" si="10"/>
        <v>50</v>
      </c>
      <c r="G359" s="168">
        <v>1645</v>
      </c>
      <c r="H359" s="186" t="s">
        <v>49</v>
      </c>
      <c r="I359" s="187" t="s">
        <v>49</v>
      </c>
      <c r="J359" s="188" t="str">
        <f t="shared" si="11"/>
        <v>adjust</v>
      </c>
    </row>
    <row r="360" spans="1:12" ht="12.75">
      <c r="A360" s="183">
        <v>42361</v>
      </c>
      <c r="B360" s="168">
        <f>'[1]FRSA-2001-2016'!S363</f>
        <v>135</v>
      </c>
      <c r="C360" s="190">
        <f>[3]dailyop!V216</f>
        <v>941.13657999999998</v>
      </c>
      <c r="D360" s="433">
        <v>900</v>
      </c>
      <c r="E360" s="185">
        <v>50</v>
      </c>
      <c r="F360" s="168">
        <f t="shared" si="10"/>
        <v>41.136579999999981</v>
      </c>
      <c r="G360" s="168">
        <v>2987</v>
      </c>
      <c r="H360" s="186" t="s">
        <v>49</v>
      </c>
      <c r="I360" s="187" t="s">
        <v>49</v>
      </c>
      <c r="J360" s="188" t="str">
        <f t="shared" si="11"/>
        <v>adjust</v>
      </c>
    </row>
    <row r="361" spans="1:12" ht="12.75">
      <c r="A361" s="183">
        <v>42362</v>
      </c>
      <c r="B361" s="168">
        <f>'[1]FRSA-2001-2016'!S364</f>
        <v>135</v>
      </c>
      <c r="C361" s="190">
        <f>[3]dailyop!V217</f>
        <v>941.21399999999994</v>
      </c>
      <c r="D361" s="433">
        <v>900</v>
      </c>
      <c r="E361" s="185">
        <v>50</v>
      </c>
      <c r="F361" s="168">
        <f t="shared" si="10"/>
        <v>41.213999999999942</v>
      </c>
      <c r="G361" s="168">
        <v>3862</v>
      </c>
      <c r="H361" s="186" t="s">
        <v>49</v>
      </c>
      <c r="I361" s="187" t="s">
        <v>49</v>
      </c>
      <c r="J361" s="188" t="str">
        <f t="shared" si="11"/>
        <v>adjust</v>
      </c>
    </row>
    <row r="362" spans="1:12" ht="12.75">
      <c r="A362" s="183">
        <v>42363</v>
      </c>
      <c r="B362" s="168">
        <f>'[1]FRSA-2001-2016'!S365</f>
        <v>135</v>
      </c>
      <c r="C362" s="190">
        <f>[3]dailyop!V218</f>
        <v>939.63059999999996</v>
      </c>
      <c r="D362" s="433">
        <v>900</v>
      </c>
      <c r="E362" s="185">
        <v>50</v>
      </c>
      <c r="F362" s="168">
        <f t="shared" si="10"/>
        <v>39.630599999999959</v>
      </c>
      <c r="G362" s="168">
        <v>3187</v>
      </c>
      <c r="H362" s="186" t="s">
        <v>49</v>
      </c>
      <c r="I362" s="187" t="s">
        <v>49</v>
      </c>
      <c r="J362" s="188" t="str">
        <f t="shared" si="11"/>
        <v>adjust</v>
      </c>
    </row>
    <row r="363" spans="1:12" ht="12.75">
      <c r="A363" s="183">
        <v>42364</v>
      </c>
      <c r="B363" s="168">
        <f>'[1]FRSA-2001-2016'!S366</f>
        <v>135</v>
      </c>
      <c r="C363" s="190">
        <f>[3]dailyop!V219</f>
        <v>937.69587000000001</v>
      </c>
      <c r="D363" s="433">
        <v>900</v>
      </c>
      <c r="E363" s="185">
        <v>50</v>
      </c>
      <c r="F363" s="168">
        <f t="shared" si="10"/>
        <v>37.695870000000014</v>
      </c>
      <c r="G363" s="168">
        <v>2936</v>
      </c>
      <c r="H363" s="186" t="s">
        <v>49</v>
      </c>
      <c r="I363" s="187" t="s">
        <v>49</v>
      </c>
      <c r="J363" s="188" t="str">
        <f t="shared" si="11"/>
        <v>adjust</v>
      </c>
    </row>
    <row r="364" spans="1:12" ht="12.75">
      <c r="A364" s="183">
        <v>42365</v>
      </c>
      <c r="B364" s="168">
        <f>'[1]FRSA-2001-2016'!S367</f>
        <v>135</v>
      </c>
      <c r="C364" s="190">
        <f>[3]dailyop!V220</f>
        <v>940.23687900000004</v>
      </c>
      <c r="D364" s="433">
        <v>900</v>
      </c>
      <c r="E364" s="185">
        <v>50</v>
      </c>
      <c r="F364" s="168">
        <f t="shared" si="10"/>
        <v>40.236879000000044</v>
      </c>
      <c r="G364" s="168">
        <v>3854</v>
      </c>
      <c r="H364" s="186" t="s">
        <v>49</v>
      </c>
      <c r="I364" s="187" t="s">
        <v>49</v>
      </c>
      <c r="J364" s="188" t="str">
        <f t="shared" si="11"/>
        <v>adjust</v>
      </c>
    </row>
    <row r="365" spans="1:12" ht="12.75">
      <c r="A365" s="183">
        <v>42366</v>
      </c>
      <c r="B365" s="168">
        <f>'[1]FRSA-2001-2016'!S368</f>
        <v>135</v>
      </c>
      <c r="C365" s="190">
        <f>[3]dailyop!V221</f>
        <v>946.44488000000001</v>
      </c>
      <c r="D365" s="433">
        <v>900</v>
      </c>
      <c r="E365" s="185">
        <v>50</v>
      </c>
      <c r="F365" s="168">
        <f t="shared" si="10"/>
        <v>46.444880000000012</v>
      </c>
      <c r="G365" s="168">
        <v>3923</v>
      </c>
      <c r="H365" s="186" t="s">
        <v>49</v>
      </c>
      <c r="I365" s="187" t="s">
        <v>49</v>
      </c>
      <c r="J365" s="188" t="str">
        <f t="shared" si="11"/>
        <v>adjust</v>
      </c>
    </row>
    <row r="366" spans="1:12" ht="12.75">
      <c r="A366" s="183">
        <v>42367</v>
      </c>
      <c r="B366" s="168">
        <f>'[1]FRSA-2001-2016'!S369</f>
        <v>135</v>
      </c>
      <c r="C366" s="190">
        <f>[3]dailyop!V222</f>
        <v>944.54872999999998</v>
      </c>
      <c r="D366" s="433">
        <v>900</v>
      </c>
      <c r="E366" s="185">
        <v>50</v>
      </c>
      <c r="F366" s="168">
        <f t="shared" si="10"/>
        <v>44.548729999999978</v>
      </c>
      <c r="G366" s="168">
        <v>3944</v>
      </c>
      <c r="H366" s="186" t="s">
        <v>49</v>
      </c>
      <c r="I366" s="187" t="s">
        <v>49</v>
      </c>
      <c r="J366" s="188" t="str">
        <f t="shared" si="11"/>
        <v>adjust</v>
      </c>
    </row>
    <row r="367" spans="1:12" ht="12.75">
      <c r="A367" s="183">
        <v>42368</v>
      </c>
      <c r="B367" s="168">
        <f>'[1]FRSA-2001-2016'!S370</f>
        <v>135</v>
      </c>
      <c r="C367" s="190">
        <f>[3]dailyop!V223</f>
        <v>945.33396999999991</v>
      </c>
      <c r="D367" s="433">
        <v>900</v>
      </c>
      <c r="E367" s="185">
        <v>50</v>
      </c>
      <c r="F367" s="168">
        <f t="shared" si="10"/>
        <v>45.333969999999908</v>
      </c>
      <c r="G367" s="168">
        <v>3780</v>
      </c>
      <c r="H367" s="186" t="s">
        <v>49</v>
      </c>
      <c r="I367" s="187" t="s">
        <v>49</v>
      </c>
      <c r="J367" s="188" t="str">
        <f t="shared" si="11"/>
        <v>adjust</v>
      </c>
      <c r="K367" s="203"/>
      <c r="L367" s="203"/>
    </row>
    <row r="368" spans="1:12" ht="12.75">
      <c r="A368" s="183">
        <v>42369</v>
      </c>
      <c r="B368" s="168">
        <f>'[1]FRSA-2001-2016'!S371</f>
        <v>135</v>
      </c>
      <c r="C368" s="190">
        <f>[3]dailyop!V224</f>
        <v>943.59889999999996</v>
      </c>
      <c r="D368" s="433">
        <v>900</v>
      </c>
      <c r="E368" s="185">
        <v>50</v>
      </c>
      <c r="F368" s="168">
        <f t="shared" si="10"/>
        <v>43.598899999999958</v>
      </c>
      <c r="G368" s="168">
        <v>3007</v>
      </c>
      <c r="H368" s="186" t="s">
        <v>49</v>
      </c>
      <c r="I368" s="187" t="s">
        <v>49</v>
      </c>
      <c r="J368" s="188" t="str">
        <f t="shared" si="11"/>
        <v>adjust</v>
      </c>
      <c r="K368" s="203"/>
      <c r="L368" s="203"/>
    </row>
    <row r="369" spans="1:10" s="207" customFormat="1" ht="12.75">
      <c r="A369" s="204"/>
      <c r="B369" s="205"/>
      <c r="C369" s="440"/>
      <c r="D369" s="205"/>
      <c r="E369" s="441"/>
      <c r="F369" s="442"/>
      <c r="G369" s="440"/>
      <c r="H369" s="443"/>
      <c r="I369" s="405"/>
      <c r="J369" s="354"/>
    </row>
    <row r="370" spans="1:10" ht="12.75">
      <c r="A370" s="208" t="s">
        <v>7</v>
      </c>
      <c r="B370" s="444">
        <f>SUM(B4:B369)</f>
        <v>320110.99339000002</v>
      </c>
      <c r="C370" s="444">
        <f t="shared" ref="C370:G370" si="12">SUM(C4:C369)</f>
        <v>579521.38654946315</v>
      </c>
      <c r="D370" s="444">
        <f t="shared" si="12"/>
        <v>296400</v>
      </c>
      <c r="E370" s="444">
        <f t="shared" si="12"/>
        <v>18250</v>
      </c>
      <c r="F370" s="444">
        <f t="shared" si="12"/>
        <v>17910.900525275611</v>
      </c>
      <c r="G370" s="444">
        <f t="shared" si="12"/>
        <v>422201</v>
      </c>
      <c r="H370" s="186"/>
      <c r="I370" s="187"/>
      <c r="J370" s="188"/>
    </row>
    <row r="371" spans="1:10" ht="12.75">
      <c r="A371" s="208" t="s">
        <v>39</v>
      </c>
      <c r="B371" s="189">
        <f>+B370*1.9835/1000</f>
        <v>634.94015538906501</v>
      </c>
      <c r="C371" s="189">
        <f t="shared" ref="C371:G371" si="13">+C370*1.9835/1000</f>
        <v>1149.4806702208602</v>
      </c>
      <c r="D371" s="189">
        <f t="shared" si="13"/>
        <v>587.90940000000001</v>
      </c>
      <c r="E371" s="189">
        <f t="shared" si="13"/>
        <v>36.198875000000001</v>
      </c>
      <c r="F371" s="189">
        <f t="shared" si="13"/>
        <v>35.526271191884177</v>
      </c>
      <c r="G371" s="189">
        <f t="shared" si="13"/>
        <v>837.4356835000001</v>
      </c>
      <c r="H371" s="186"/>
      <c r="I371" s="187"/>
      <c r="J371" s="188"/>
    </row>
    <row r="390" spans="3:3" ht="5.65" customHeight="1">
      <c r="C390" s="437" t="s">
        <v>60</v>
      </c>
    </row>
  </sheetData>
  <mergeCells count="1">
    <mergeCell ref="D2:E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G395"/>
  <sheetViews>
    <sheetView showGridLines="0" tabSelected="1" zoomScale="70" zoomScaleNormal="70" workbookViewId="0">
      <pane xSplit="2" ySplit="7" topLeftCell="C8" activePane="bottomRight" state="frozenSplit"/>
      <selection activeCell="F4" sqref="F4"/>
      <selection pane="topRight" activeCell="F4" sqref="F4"/>
      <selection pane="bottomLeft" activeCell="F4" sqref="F4"/>
      <selection pane="bottomRight" activeCell="K41" sqref="K41"/>
    </sheetView>
  </sheetViews>
  <sheetFormatPr defaultColWidth="9.140625" defaultRowHeight="12.75"/>
  <cols>
    <col min="1" max="1" width="1.7109375" style="1" customWidth="1"/>
    <col min="2" max="2" width="11.85546875" style="2" customWidth="1"/>
    <col min="3" max="3" width="8.42578125" style="114" customWidth="1"/>
    <col min="4" max="4" width="14" style="4" customWidth="1"/>
    <col min="5" max="5" width="15.28515625" style="4" customWidth="1"/>
    <col min="6" max="6" width="8.42578125" style="4" customWidth="1"/>
    <col min="7" max="7" width="8.5703125" style="4" customWidth="1"/>
    <col min="8" max="8" width="10.28515625" style="4" hidden="1" customWidth="1"/>
    <col min="9" max="9" width="12.85546875" style="4" customWidth="1"/>
    <col min="10" max="10" width="11.28515625" style="4" customWidth="1"/>
    <col min="11" max="11" width="9.5703125" style="4" bestFit="1" customWidth="1"/>
    <col min="12" max="12" width="10.85546875" style="4" customWidth="1"/>
    <col min="13" max="13" width="9.5703125" style="4" bestFit="1" customWidth="1"/>
    <col min="14" max="17" width="9.5703125" style="4" hidden="1" customWidth="1"/>
    <col min="18" max="18" width="11.42578125" style="4" hidden="1" customWidth="1"/>
    <col min="19" max="19" width="11.28515625" style="4" hidden="1" customWidth="1"/>
    <col min="20" max="20" width="9.42578125" style="4" customWidth="1"/>
    <col min="21" max="21" width="12.140625" style="4" customWidth="1"/>
    <col min="22" max="22" width="3.5703125" style="1" hidden="1" customWidth="1"/>
    <col min="23" max="24" width="0" style="1" hidden="1" customWidth="1"/>
    <col min="25" max="25" width="13" style="5" customWidth="1"/>
    <col min="26" max="26" width="10.28515625" style="5" customWidth="1"/>
    <col min="27" max="27" width="11" style="5" customWidth="1"/>
    <col min="28" max="28" width="12.85546875" style="5" customWidth="1"/>
    <col min="29" max="31" width="9.140625" style="5"/>
    <col min="32" max="32" width="9" style="5" customWidth="1"/>
    <col min="33" max="33" width="10.7109375" style="5" customWidth="1"/>
    <col min="34" max="16384" width="9.140625" style="5"/>
  </cols>
  <sheetData>
    <row r="1" spans="1:30" ht="13.5" thickBot="1">
      <c r="C1" s="470" t="s">
        <v>92</v>
      </c>
      <c r="D1" s="2"/>
      <c r="E1" s="2"/>
      <c r="F1" s="2"/>
      <c r="G1" s="2"/>
      <c r="H1" s="3"/>
      <c r="I1" s="3"/>
      <c r="J1" s="3"/>
    </row>
    <row r="2" spans="1:30" s="18" customFormat="1" ht="18" customHeight="1" thickBot="1">
      <c r="A2" s="6"/>
      <c r="B2" s="7"/>
      <c r="C2" s="8"/>
      <c r="D2" s="483" t="s">
        <v>0</v>
      </c>
      <c r="E2" s="484"/>
      <c r="F2" s="485"/>
      <c r="G2" s="21"/>
      <c r="H2" s="9"/>
      <c r="I2" s="10"/>
      <c r="J2" s="10"/>
      <c r="K2" s="7"/>
      <c r="L2" s="9"/>
      <c r="M2" s="9"/>
      <c r="N2" s="11"/>
      <c r="O2" s="12" t="s">
        <v>1</v>
      </c>
      <c r="P2" s="13"/>
      <c r="Q2" s="14"/>
      <c r="R2" s="15"/>
      <c r="S2" s="15" t="s">
        <v>2</v>
      </c>
      <c r="T2" s="15" t="s">
        <v>3</v>
      </c>
      <c r="U2" s="16" t="s">
        <v>4</v>
      </c>
      <c r="V2" s="17"/>
      <c r="W2" s="6"/>
      <c r="X2" s="6"/>
      <c r="Z2" s="460">
        <v>2015</v>
      </c>
    </row>
    <row r="3" spans="1:30" s="18" customFormat="1" ht="15" thickBot="1">
      <c r="A3" s="6"/>
      <c r="B3" s="19"/>
      <c r="C3" s="20"/>
      <c r="D3" s="486" t="s">
        <v>5</v>
      </c>
      <c r="E3" s="487"/>
      <c r="F3" s="22" t="s">
        <v>6</v>
      </c>
      <c r="G3" s="13"/>
      <c r="H3" s="23" t="s">
        <v>7</v>
      </c>
      <c r="I3" s="488" t="s">
        <v>8</v>
      </c>
      <c r="J3" s="489"/>
      <c r="K3" s="23" t="s">
        <v>9</v>
      </c>
      <c r="L3" s="23" t="s">
        <v>7</v>
      </c>
      <c r="M3" s="23" t="s">
        <v>10</v>
      </c>
      <c r="N3" s="24"/>
      <c r="O3" s="24"/>
      <c r="P3" s="25"/>
      <c r="Q3" s="23" t="s">
        <v>11</v>
      </c>
      <c r="R3" s="10" t="s">
        <v>12</v>
      </c>
      <c r="S3" s="10" t="s">
        <v>13</v>
      </c>
      <c r="T3" s="10" t="s">
        <v>14</v>
      </c>
      <c r="U3" s="26" t="s">
        <v>15</v>
      </c>
      <c r="V3" s="17"/>
      <c r="W3" s="6"/>
      <c r="X3" s="6"/>
      <c r="Y3" s="215" t="s">
        <v>91</v>
      </c>
      <c r="Z3" s="461" t="s">
        <v>79</v>
      </c>
      <c r="AA3" s="207" t="s">
        <v>71</v>
      </c>
      <c r="AB3" s="27"/>
      <c r="AC3" s="27"/>
      <c r="AD3" s="27"/>
    </row>
    <row r="4" spans="1:30" s="28" customFormat="1" ht="15" customHeight="1" thickBot="1">
      <c r="B4" s="29"/>
      <c r="C4" s="30" t="s">
        <v>16</v>
      </c>
      <c r="D4" s="31" t="s">
        <v>17</v>
      </c>
      <c r="E4" s="32" t="s">
        <v>18</v>
      </c>
      <c r="F4" s="21" t="s">
        <v>19</v>
      </c>
      <c r="G4" s="32" t="s">
        <v>20</v>
      </c>
      <c r="H4" s="33" t="s">
        <v>21</v>
      </c>
      <c r="I4" s="31" t="s">
        <v>22</v>
      </c>
      <c r="J4" s="34" t="s">
        <v>23</v>
      </c>
      <c r="K4" s="33" t="s">
        <v>24</v>
      </c>
      <c r="L4" s="33" t="s">
        <v>25</v>
      </c>
      <c r="M4" s="33" t="s">
        <v>23</v>
      </c>
      <c r="N4" s="33" t="s">
        <v>20</v>
      </c>
      <c r="O4" s="33" t="s">
        <v>19</v>
      </c>
      <c r="P4" s="32" t="s">
        <v>7</v>
      </c>
      <c r="Q4" s="33" t="s">
        <v>26</v>
      </c>
      <c r="R4" s="34" t="s">
        <v>27</v>
      </c>
      <c r="S4" s="34" t="s">
        <v>28</v>
      </c>
      <c r="T4" s="34" t="s">
        <v>29</v>
      </c>
      <c r="U4" s="32" t="s">
        <v>29</v>
      </c>
      <c r="V4" s="17"/>
      <c r="W4" s="18"/>
      <c r="X4" s="18"/>
      <c r="Y4" s="215" t="s">
        <v>68</v>
      </c>
      <c r="Z4" s="462" t="s">
        <v>80</v>
      </c>
      <c r="AA4" s="479" t="s">
        <v>73</v>
      </c>
    </row>
    <row r="5" spans="1:30" s="35" customFormat="1" hidden="1">
      <c r="B5" s="36"/>
      <c r="C5" s="37"/>
      <c r="D5" s="38"/>
      <c r="E5" s="39"/>
      <c r="F5" s="39"/>
      <c r="G5" s="40"/>
      <c r="H5" s="41"/>
      <c r="I5" s="39"/>
      <c r="J5" s="39"/>
      <c r="K5" s="40"/>
      <c r="L5" s="42"/>
      <c r="M5" s="42"/>
      <c r="N5" s="42"/>
      <c r="O5" s="42"/>
      <c r="P5" s="42"/>
      <c r="Q5" s="43"/>
      <c r="R5" s="44"/>
      <c r="S5" s="44"/>
      <c r="T5" s="41"/>
      <c r="U5" s="43"/>
      <c r="V5" s="45"/>
      <c r="Z5" s="482" t="s">
        <v>81</v>
      </c>
      <c r="AA5" s="479"/>
    </row>
    <row r="6" spans="1:30" s="46" customFormat="1" ht="11.25" hidden="1" customHeight="1">
      <c r="B6" s="47"/>
      <c r="C6" s="47"/>
      <c r="D6" s="48"/>
      <c r="E6" s="49"/>
      <c r="F6" s="49"/>
      <c r="G6" s="50"/>
      <c r="H6" s="48"/>
      <c r="I6" s="49"/>
      <c r="J6" s="49"/>
      <c r="K6" s="50"/>
      <c r="L6" s="51"/>
      <c r="M6" s="52"/>
      <c r="N6" s="47"/>
      <c r="O6" s="47"/>
      <c r="P6" s="47"/>
      <c r="Q6" s="53"/>
      <c r="R6" s="54"/>
      <c r="S6" s="54"/>
      <c r="T6" s="55"/>
      <c r="U6" s="53"/>
      <c r="V6" s="56"/>
      <c r="Y6" s="469"/>
      <c r="Z6" s="479"/>
      <c r="AA6" s="479"/>
    </row>
    <row r="7" spans="1:30" s="46" customFormat="1" ht="14.25" hidden="1" customHeight="1" thickBot="1">
      <c r="B7" s="57"/>
      <c r="C7" s="57"/>
      <c r="D7" s="58"/>
      <c r="E7" s="59"/>
      <c r="F7" s="59"/>
      <c r="G7" s="60"/>
      <c r="H7" s="58"/>
      <c r="I7" s="59"/>
      <c r="J7" s="59"/>
      <c r="K7" s="60"/>
      <c r="L7" s="57"/>
      <c r="M7" s="61"/>
      <c r="N7" s="57"/>
      <c r="O7" s="57"/>
      <c r="P7" s="57"/>
      <c r="R7" s="54"/>
      <c r="S7" s="54"/>
      <c r="T7" s="62"/>
      <c r="U7" s="63"/>
      <c r="V7" s="56"/>
      <c r="W7" s="64" t="s">
        <v>38</v>
      </c>
      <c r="X7" s="64" t="s">
        <v>38</v>
      </c>
      <c r="Z7" s="479"/>
      <c r="AA7" s="479"/>
      <c r="AC7" s="464" t="s">
        <v>83</v>
      </c>
    </row>
    <row r="8" spans="1:30" s="35" customFormat="1">
      <c r="A8" s="65"/>
      <c r="B8" s="66">
        <v>42005</v>
      </c>
      <c r="C8" s="67">
        <f>'data''15'!B4</f>
        <v>0</v>
      </c>
      <c r="D8" s="68">
        <f t="shared" ref="D8:D71" si="0">IF(T8="N",IF(U8="n",IF(N8&gt;M8,M8,N8),0),0)</f>
        <v>0</v>
      </c>
      <c r="E8" s="69">
        <f t="shared" ref="E8:E71" si="1">IF(T8="n",IF(U8="n",IF(N8&gt;M8,N8-M8,0),0),0)</f>
        <v>0</v>
      </c>
      <c r="F8" s="70">
        <f t="shared" ref="F8:F71" si="2">IF(T8="y",IF(U8="n",L8-N8,0),0)</f>
        <v>49.06974774452533</v>
      </c>
      <c r="G8" s="71">
        <f t="shared" ref="G8:G71" si="3">IF(T8="y",N8,0)</f>
        <v>900</v>
      </c>
      <c r="H8" s="68">
        <f t="shared" ref="H8:H71" si="4">+D8+E8+F8+G8</f>
        <v>949.06974774452533</v>
      </c>
      <c r="I8" s="72">
        <f t="shared" ref="I8:I71" si="5">IF(U8="y",L8-N8,0)</f>
        <v>0</v>
      </c>
      <c r="J8" s="72">
        <f t="shared" ref="J8:J71" si="6">IF(U8="y",0,IF(T8="y",0,IF(L8-H8&gt;0,IF(M8-H8&gt;0,IF(L8&gt;=M8,M8-H8,IF(M8-L8&gt;0,L8-H8,0)),0),0)))</f>
        <v>0</v>
      </c>
      <c r="K8" s="71">
        <f t="shared" ref="K8:K71" si="7">IF(U8="y",0,IF(T8="y",0,IF(L8-H8&gt;0,IF(H8-M8&gt;0,L8-H8,IF(L8-M8&gt;0,L8-M8,0)),0)))</f>
        <v>0</v>
      </c>
      <c r="L8" s="67">
        <f>'data''15'!C4</f>
        <v>949.06974774452533</v>
      </c>
      <c r="M8" s="67">
        <f t="shared" ref="M8:M71" si="8">+Q8-R8-S8</f>
        <v>2801</v>
      </c>
      <c r="N8" s="73">
        <f>'data''15'!D4</f>
        <v>900</v>
      </c>
      <c r="O8" s="70">
        <f>+'data''15'!F4</f>
        <v>49.06974774452533</v>
      </c>
      <c r="P8" s="74">
        <f t="shared" ref="P8:P71" si="9">SUM(N8:O8)</f>
        <v>949.06974774452533</v>
      </c>
      <c r="Q8" s="67">
        <f>IF('data''15'!G4&lt;Z8,'data''15'!G4,'data''15'!G4-Z8)</f>
        <v>2801</v>
      </c>
      <c r="R8" s="75">
        <v>0</v>
      </c>
      <c r="S8" s="75">
        <v>0</v>
      </c>
      <c r="T8" s="75" t="str">
        <f>+'data''15'!H4</f>
        <v>y</v>
      </c>
      <c r="U8" s="76" t="str">
        <f>'data''15'!I4</f>
        <v>N</v>
      </c>
      <c r="V8" s="77"/>
      <c r="W8" s="78" t="str">
        <f t="shared" ref="W8:W72" si="10">IF(SUM(H8:K8)=L8,"","sum of col (6)-(9) not equal to col (10)")</f>
        <v/>
      </c>
      <c r="X8" s="79" t="str">
        <f t="shared" ref="X8:X72" si="11">IF(T8="N",IF(U8="Y","Col (16)&amp; Col (17) Mismatch",""),"")</f>
        <v/>
      </c>
      <c r="Y8" s="77">
        <f>IF(T8="y", Q8, Q8-J8-D8)</f>
        <v>2801</v>
      </c>
      <c r="Z8" s="35">
        <v>0</v>
      </c>
      <c r="AA8" s="35">
        <v>0</v>
      </c>
      <c r="AC8" s="35" t="str">
        <f t="shared" ref="AC8:AC71" si="12">IF(D8+J8&lt;=Q8,"","y")</f>
        <v/>
      </c>
    </row>
    <row r="9" spans="1:30">
      <c r="A9" s="80"/>
      <c r="B9" s="66">
        <v>42006</v>
      </c>
      <c r="C9" s="67">
        <f>'data''15'!B5</f>
        <v>0</v>
      </c>
      <c r="D9" s="68">
        <f t="shared" si="0"/>
        <v>0</v>
      </c>
      <c r="E9" s="69">
        <f t="shared" si="1"/>
        <v>0</v>
      </c>
      <c r="F9" s="70">
        <f t="shared" si="2"/>
        <v>49.26437877874082</v>
      </c>
      <c r="G9" s="71">
        <f t="shared" si="3"/>
        <v>900</v>
      </c>
      <c r="H9" s="68">
        <f t="shared" si="4"/>
        <v>949.26437877874082</v>
      </c>
      <c r="I9" s="72">
        <f t="shared" si="5"/>
        <v>0</v>
      </c>
      <c r="J9" s="72">
        <f t="shared" si="6"/>
        <v>0</v>
      </c>
      <c r="K9" s="71">
        <f t="shared" si="7"/>
        <v>0</v>
      </c>
      <c r="L9" s="67">
        <f>'data''15'!C5</f>
        <v>949.26437877874082</v>
      </c>
      <c r="M9" s="67">
        <f t="shared" si="8"/>
        <v>3179</v>
      </c>
      <c r="N9" s="73">
        <f>'data''15'!D5</f>
        <v>900</v>
      </c>
      <c r="O9" s="70">
        <f>+'data''15'!F5</f>
        <v>49.26437877874082</v>
      </c>
      <c r="P9" s="74">
        <f t="shared" si="9"/>
        <v>949.26437877874082</v>
      </c>
      <c r="Q9" s="67">
        <f>IF('data''15'!G5&lt;Z9,'data''15'!G5,'data''15'!G5-Z9)</f>
        <v>3179</v>
      </c>
      <c r="R9" s="75">
        <v>0</v>
      </c>
      <c r="S9" s="75">
        <v>0</v>
      </c>
      <c r="T9" s="75" t="str">
        <f>+'data''15'!H5</f>
        <v>y</v>
      </c>
      <c r="U9" s="76" t="str">
        <f>'data''15'!I5</f>
        <v>N</v>
      </c>
      <c r="V9" s="77"/>
      <c r="W9" s="78" t="str">
        <f t="shared" si="10"/>
        <v/>
      </c>
      <c r="X9" s="79" t="str">
        <f t="shared" si="11"/>
        <v/>
      </c>
      <c r="Y9" s="77">
        <f t="shared" ref="Y9:Y72" si="13">IF(T9="y", Q9, Q9-J9-D9)</f>
        <v>3179</v>
      </c>
      <c r="Z9" s="5">
        <v>0</v>
      </c>
      <c r="AA9" s="5">
        <v>0</v>
      </c>
      <c r="AC9" s="35" t="str">
        <f t="shared" si="12"/>
        <v/>
      </c>
    </row>
    <row r="10" spans="1:30">
      <c r="A10" s="80"/>
      <c r="B10" s="66">
        <v>42007</v>
      </c>
      <c r="C10" s="67">
        <f>'data''15'!B6</f>
        <v>0</v>
      </c>
      <c r="D10" s="68">
        <f t="shared" si="0"/>
        <v>0</v>
      </c>
      <c r="E10" s="69">
        <f t="shared" si="1"/>
        <v>0</v>
      </c>
      <c r="F10" s="70">
        <f t="shared" si="2"/>
        <v>46.689906164772765</v>
      </c>
      <c r="G10" s="71">
        <f t="shared" si="3"/>
        <v>900</v>
      </c>
      <c r="H10" s="68">
        <f t="shared" si="4"/>
        <v>946.68990616477276</v>
      </c>
      <c r="I10" s="72">
        <f t="shared" si="5"/>
        <v>0</v>
      </c>
      <c r="J10" s="72">
        <f t="shared" si="6"/>
        <v>0</v>
      </c>
      <c r="K10" s="71">
        <f t="shared" si="7"/>
        <v>0</v>
      </c>
      <c r="L10" s="67">
        <f>'data''15'!C6</f>
        <v>946.68990616477276</v>
      </c>
      <c r="M10" s="67">
        <f t="shared" si="8"/>
        <v>2904</v>
      </c>
      <c r="N10" s="73">
        <f>'data''15'!D6</f>
        <v>900</v>
      </c>
      <c r="O10" s="70">
        <f>+'data''15'!F6</f>
        <v>46.689906164772765</v>
      </c>
      <c r="P10" s="74">
        <f t="shared" si="9"/>
        <v>946.68990616477276</v>
      </c>
      <c r="Q10" s="67">
        <f>IF('data''15'!G6&lt;Z10,'data''15'!G6,'data''15'!G6-Z10)</f>
        <v>2904</v>
      </c>
      <c r="R10" s="75">
        <v>0</v>
      </c>
      <c r="S10" s="75">
        <v>0</v>
      </c>
      <c r="T10" s="75" t="str">
        <f>+'data''15'!H6</f>
        <v>y</v>
      </c>
      <c r="U10" s="76" t="str">
        <f>'data''15'!I6</f>
        <v>N</v>
      </c>
      <c r="V10" s="77"/>
      <c r="W10" s="78" t="str">
        <f t="shared" si="10"/>
        <v/>
      </c>
      <c r="X10" s="79" t="str">
        <f t="shared" si="11"/>
        <v/>
      </c>
      <c r="Y10" s="77">
        <f t="shared" si="13"/>
        <v>2904</v>
      </c>
      <c r="Z10" s="5">
        <v>0</v>
      </c>
      <c r="AA10" s="5">
        <v>0</v>
      </c>
      <c r="AC10" s="35" t="str">
        <f t="shared" si="12"/>
        <v/>
      </c>
    </row>
    <row r="11" spans="1:30">
      <c r="A11" s="80"/>
      <c r="B11" s="66">
        <v>42008</v>
      </c>
      <c r="C11" s="67">
        <f>'data''15'!B7</f>
        <v>0</v>
      </c>
      <c r="D11" s="68">
        <f t="shared" si="0"/>
        <v>0</v>
      </c>
      <c r="E11" s="69">
        <f t="shared" si="1"/>
        <v>0</v>
      </c>
      <c r="F11" s="70">
        <f t="shared" si="2"/>
        <v>50.19436362309375</v>
      </c>
      <c r="G11" s="71">
        <f t="shared" si="3"/>
        <v>900</v>
      </c>
      <c r="H11" s="68">
        <f t="shared" si="4"/>
        <v>950.19436362309375</v>
      </c>
      <c r="I11" s="72">
        <f t="shared" si="5"/>
        <v>0</v>
      </c>
      <c r="J11" s="72">
        <f t="shared" si="6"/>
        <v>0</v>
      </c>
      <c r="K11" s="71">
        <f t="shared" si="7"/>
        <v>0</v>
      </c>
      <c r="L11" s="67">
        <f>'data''15'!C7</f>
        <v>950.19436362309375</v>
      </c>
      <c r="M11" s="67">
        <f t="shared" si="8"/>
        <v>3360</v>
      </c>
      <c r="N11" s="73">
        <f>'data''15'!D7</f>
        <v>900</v>
      </c>
      <c r="O11" s="70">
        <f>+'data''15'!F7</f>
        <v>50</v>
      </c>
      <c r="P11" s="74">
        <f t="shared" si="9"/>
        <v>950</v>
      </c>
      <c r="Q11" s="67">
        <f>IF('data''15'!G7&lt;Z11,'data''15'!G7,'data''15'!G7-Z11)</f>
        <v>3360</v>
      </c>
      <c r="R11" s="75">
        <v>0</v>
      </c>
      <c r="S11" s="75">
        <v>0</v>
      </c>
      <c r="T11" s="75" t="str">
        <f>+'data''15'!H7</f>
        <v>y</v>
      </c>
      <c r="U11" s="76" t="str">
        <f>'data''15'!I7</f>
        <v>N</v>
      </c>
      <c r="V11" s="77"/>
      <c r="W11" s="78" t="str">
        <f t="shared" si="10"/>
        <v/>
      </c>
      <c r="X11" s="79" t="str">
        <f t="shared" si="11"/>
        <v/>
      </c>
      <c r="Y11" s="77">
        <f t="shared" si="13"/>
        <v>3360</v>
      </c>
      <c r="Z11" s="5">
        <v>0</v>
      </c>
      <c r="AA11" s="5">
        <v>0</v>
      </c>
      <c r="AC11" s="35" t="str">
        <f t="shared" si="12"/>
        <v/>
      </c>
    </row>
    <row r="12" spans="1:30">
      <c r="A12" s="80"/>
      <c r="B12" s="66">
        <v>42009</v>
      </c>
      <c r="C12" s="67">
        <f>'data''15'!B8</f>
        <v>0</v>
      </c>
      <c r="D12" s="68">
        <f t="shared" si="0"/>
        <v>0</v>
      </c>
      <c r="E12" s="69">
        <f t="shared" si="1"/>
        <v>0</v>
      </c>
      <c r="F12" s="70">
        <f t="shared" si="2"/>
        <v>51.738342132399453</v>
      </c>
      <c r="G12" s="71">
        <f t="shared" si="3"/>
        <v>900</v>
      </c>
      <c r="H12" s="68">
        <f t="shared" si="4"/>
        <v>951.73834213239945</v>
      </c>
      <c r="I12" s="72">
        <f t="shared" si="5"/>
        <v>0</v>
      </c>
      <c r="J12" s="72">
        <f t="shared" si="6"/>
        <v>0</v>
      </c>
      <c r="K12" s="71">
        <f t="shared" si="7"/>
        <v>0</v>
      </c>
      <c r="L12" s="67">
        <f>'data''15'!C8</f>
        <v>951.73834213239945</v>
      </c>
      <c r="M12" s="67">
        <f t="shared" si="8"/>
        <v>2320</v>
      </c>
      <c r="N12" s="73">
        <f>'data''15'!D8</f>
        <v>900</v>
      </c>
      <c r="O12" s="70">
        <f>+'data''15'!F8</f>
        <v>50</v>
      </c>
      <c r="P12" s="74">
        <f t="shared" si="9"/>
        <v>950</v>
      </c>
      <c r="Q12" s="67">
        <f>IF('data''15'!G8&lt;Z12,'data''15'!G8,'data''15'!G8-Z12)</f>
        <v>2320</v>
      </c>
      <c r="R12" s="75">
        <v>0</v>
      </c>
      <c r="S12" s="75">
        <v>0</v>
      </c>
      <c r="T12" s="75" t="str">
        <f>+'data''15'!H8</f>
        <v>y</v>
      </c>
      <c r="U12" s="76" t="str">
        <f>'data''15'!I8</f>
        <v>N</v>
      </c>
      <c r="V12" s="77"/>
      <c r="W12" s="78" t="str">
        <f t="shared" si="10"/>
        <v/>
      </c>
      <c r="X12" s="79" t="str">
        <f t="shared" si="11"/>
        <v/>
      </c>
      <c r="Y12" s="77">
        <f t="shared" si="13"/>
        <v>2320</v>
      </c>
      <c r="Z12" s="5">
        <v>0</v>
      </c>
      <c r="AA12" s="5">
        <v>0</v>
      </c>
      <c r="AC12" s="35" t="str">
        <f t="shared" si="12"/>
        <v/>
      </c>
    </row>
    <row r="13" spans="1:30">
      <c r="A13" s="80"/>
      <c r="B13" s="66">
        <v>42010</v>
      </c>
      <c r="C13" s="67">
        <f>'data''15'!B9</f>
        <v>0</v>
      </c>
      <c r="D13" s="68">
        <f t="shared" si="0"/>
        <v>0</v>
      </c>
      <c r="E13" s="69">
        <f t="shared" si="1"/>
        <v>0</v>
      </c>
      <c r="F13" s="70">
        <f t="shared" si="2"/>
        <v>58.266556000000037</v>
      </c>
      <c r="G13" s="71">
        <f t="shared" si="3"/>
        <v>900</v>
      </c>
      <c r="H13" s="68">
        <f t="shared" si="4"/>
        <v>958.26655600000004</v>
      </c>
      <c r="I13" s="72">
        <f t="shared" si="5"/>
        <v>0</v>
      </c>
      <c r="J13" s="72">
        <f t="shared" si="6"/>
        <v>0</v>
      </c>
      <c r="K13" s="71">
        <f t="shared" si="7"/>
        <v>0</v>
      </c>
      <c r="L13" s="67">
        <f>'data''15'!C9</f>
        <v>958.26655600000004</v>
      </c>
      <c r="M13" s="67">
        <f t="shared" si="8"/>
        <v>3335</v>
      </c>
      <c r="N13" s="73">
        <f>'data''15'!D9</f>
        <v>900</v>
      </c>
      <c r="O13" s="70">
        <f>+'data''15'!F9</f>
        <v>50</v>
      </c>
      <c r="P13" s="74">
        <f t="shared" si="9"/>
        <v>950</v>
      </c>
      <c r="Q13" s="67">
        <f>IF('data''15'!G9&lt;Z13,'data''15'!G9,'data''15'!G9-Z13)</f>
        <v>3335</v>
      </c>
      <c r="R13" s="75">
        <v>0</v>
      </c>
      <c r="S13" s="75">
        <v>0</v>
      </c>
      <c r="T13" s="75" t="str">
        <f>+'data''15'!H9</f>
        <v>y</v>
      </c>
      <c r="U13" s="76" t="str">
        <f>'data''15'!I9</f>
        <v>N</v>
      </c>
      <c r="V13" s="77"/>
      <c r="W13" s="78" t="str">
        <f t="shared" si="10"/>
        <v/>
      </c>
      <c r="X13" s="79" t="str">
        <f t="shared" si="11"/>
        <v/>
      </c>
      <c r="Y13" s="77">
        <f t="shared" si="13"/>
        <v>3335</v>
      </c>
      <c r="Z13" s="5">
        <v>0</v>
      </c>
      <c r="AA13" s="5">
        <v>0</v>
      </c>
      <c r="AC13" s="35" t="str">
        <f t="shared" si="12"/>
        <v/>
      </c>
    </row>
    <row r="14" spans="1:30">
      <c r="A14" s="80"/>
      <c r="B14" s="66">
        <v>42011</v>
      </c>
      <c r="C14" s="67">
        <f>'data''15'!B10</f>
        <v>0</v>
      </c>
      <c r="D14" s="68">
        <f t="shared" si="0"/>
        <v>0</v>
      </c>
      <c r="E14" s="69">
        <f t="shared" si="1"/>
        <v>0</v>
      </c>
      <c r="F14" s="70">
        <f t="shared" si="2"/>
        <v>62.405242999999928</v>
      </c>
      <c r="G14" s="71">
        <f t="shared" si="3"/>
        <v>900</v>
      </c>
      <c r="H14" s="68">
        <f t="shared" si="4"/>
        <v>962.40524299999993</v>
      </c>
      <c r="I14" s="72">
        <f t="shared" si="5"/>
        <v>0</v>
      </c>
      <c r="J14" s="72">
        <f t="shared" si="6"/>
        <v>0</v>
      </c>
      <c r="K14" s="71">
        <f t="shared" si="7"/>
        <v>0</v>
      </c>
      <c r="L14" s="67">
        <f>'data''15'!C10</f>
        <v>962.40524299999993</v>
      </c>
      <c r="M14" s="67">
        <f t="shared" si="8"/>
        <v>4039</v>
      </c>
      <c r="N14" s="73">
        <f>'data''15'!D10</f>
        <v>900</v>
      </c>
      <c r="O14" s="70">
        <f>+'data''15'!F10</f>
        <v>50</v>
      </c>
      <c r="P14" s="74">
        <f t="shared" si="9"/>
        <v>950</v>
      </c>
      <c r="Q14" s="67">
        <f>IF('data''15'!G10&lt;Z14,'data''15'!G10,'data''15'!G10-Z14)</f>
        <v>4039</v>
      </c>
      <c r="R14" s="75">
        <v>0</v>
      </c>
      <c r="S14" s="75">
        <v>0</v>
      </c>
      <c r="T14" s="75" t="str">
        <f>+'data''15'!H10</f>
        <v>y</v>
      </c>
      <c r="U14" s="76" t="str">
        <f>'data''15'!I10</f>
        <v>N</v>
      </c>
      <c r="V14" s="77"/>
      <c r="W14" s="78" t="str">
        <f t="shared" si="10"/>
        <v/>
      </c>
      <c r="X14" s="79" t="str">
        <f t="shared" si="11"/>
        <v/>
      </c>
      <c r="Y14" s="77">
        <f t="shared" si="13"/>
        <v>4039</v>
      </c>
      <c r="Z14" s="5">
        <v>0</v>
      </c>
      <c r="AA14" s="5">
        <v>0</v>
      </c>
      <c r="AC14" s="35" t="str">
        <f t="shared" si="12"/>
        <v/>
      </c>
    </row>
    <row r="15" spans="1:30">
      <c r="A15" s="80"/>
      <c r="B15" s="66">
        <v>42012</v>
      </c>
      <c r="C15" s="67">
        <f>'data''15'!B11</f>
        <v>0</v>
      </c>
      <c r="D15" s="68">
        <f t="shared" si="0"/>
        <v>0</v>
      </c>
      <c r="E15" s="69">
        <f t="shared" si="1"/>
        <v>0</v>
      </c>
      <c r="F15" s="70">
        <f t="shared" si="2"/>
        <v>37.396870000000035</v>
      </c>
      <c r="G15" s="71">
        <f t="shared" si="3"/>
        <v>900</v>
      </c>
      <c r="H15" s="68">
        <f t="shared" si="4"/>
        <v>937.39687000000004</v>
      </c>
      <c r="I15" s="72">
        <f t="shared" si="5"/>
        <v>0</v>
      </c>
      <c r="J15" s="72">
        <f t="shared" si="6"/>
        <v>0</v>
      </c>
      <c r="K15" s="71">
        <f t="shared" si="7"/>
        <v>0</v>
      </c>
      <c r="L15" s="67">
        <f>'data''15'!C11</f>
        <v>937.39687000000004</v>
      </c>
      <c r="M15" s="67">
        <f t="shared" si="8"/>
        <v>4215</v>
      </c>
      <c r="N15" s="73">
        <f>'data''15'!D11</f>
        <v>900</v>
      </c>
      <c r="O15" s="70">
        <f>+'data''15'!F11</f>
        <v>37.396870000000035</v>
      </c>
      <c r="P15" s="74">
        <f t="shared" si="9"/>
        <v>937.39687000000004</v>
      </c>
      <c r="Q15" s="67">
        <f>IF('data''15'!G11&lt;Z15,'data''15'!G11,'data''15'!G11-Z15)</f>
        <v>4215</v>
      </c>
      <c r="R15" s="75">
        <v>0</v>
      </c>
      <c r="S15" s="75">
        <v>0</v>
      </c>
      <c r="T15" s="75" t="str">
        <f>+'data''15'!H11</f>
        <v>y</v>
      </c>
      <c r="U15" s="76" t="str">
        <f>'data''15'!I11</f>
        <v>N</v>
      </c>
      <c r="V15" s="77"/>
      <c r="W15" s="78" t="str">
        <f t="shared" si="10"/>
        <v/>
      </c>
      <c r="X15" s="79" t="str">
        <f t="shared" si="11"/>
        <v/>
      </c>
      <c r="Y15" s="77">
        <f t="shared" si="13"/>
        <v>4215</v>
      </c>
      <c r="Z15" s="5">
        <v>0</v>
      </c>
      <c r="AA15" s="5">
        <v>0</v>
      </c>
      <c r="AC15" s="35" t="str">
        <f t="shared" si="12"/>
        <v/>
      </c>
    </row>
    <row r="16" spans="1:30">
      <c r="A16" s="80"/>
      <c r="B16" s="66">
        <v>42013</v>
      </c>
      <c r="C16" s="67">
        <f>'data''15'!B12</f>
        <v>0</v>
      </c>
      <c r="D16" s="68">
        <f t="shared" si="0"/>
        <v>0</v>
      </c>
      <c r="E16" s="69">
        <f t="shared" si="1"/>
        <v>0</v>
      </c>
      <c r="F16" s="70">
        <f t="shared" si="2"/>
        <v>62.924895000000106</v>
      </c>
      <c r="G16" s="71">
        <f t="shared" si="3"/>
        <v>900</v>
      </c>
      <c r="H16" s="68">
        <f t="shared" si="4"/>
        <v>962.92489500000011</v>
      </c>
      <c r="I16" s="72">
        <f t="shared" si="5"/>
        <v>0</v>
      </c>
      <c r="J16" s="72">
        <f t="shared" si="6"/>
        <v>0</v>
      </c>
      <c r="K16" s="71">
        <f t="shared" si="7"/>
        <v>0</v>
      </c>
      <c r="L16" s="67">
        <f>'data''15'!C12</f>
        <v>962.92489500000011</v>
      </c>
      <c r="M16" s="67">
        <f t="shared" si="8"/>
        <v>5026</v>
      </c>
      <c r="N16" s="73">
        <f>'data''15'!D12</f>
        <v>900</v>
      </c>
      <c r="O16" s="70">
        <f>+'data''15'!F12</f>
        <v>50</v>
      </c>
      <c r="P16" s="74">
        <f t="shared" si="9"/>
        <v>950</v>
      </c>
      <c r="Q16" s="67">
        <f>IF('data''15'!G12&lt;Z16,'data''15'!G12,'data''15'!G12-Z16)</f>
        <v>5026</v>
      </c>
      <c r="R16" s="75">
        <v>0</v>
      </c>
      <c r="S16" s="75">
        <v>0</v>
      </c>
      <c r="T16" s="75" t="str">
        <f>+'data''15'!H12</f>
        <v>y</v>
      </c>
      <c r="U16" s="76" t="str">
        <f>'data''15'!I12</f>
        <v>N</v>
      </c>
      <c r="V16" s="77"/>
      <c r="W16" s="78" t="str">
        <f t="shared" si="10"/>
        <v/>
      </c>
      <c r="X16" s="79" t="str">
        <f t="shared" si="11"/>
        <v/>
      </c>
      <c r="Y16" s="77">
        <f t="shared" si="13"/>
        <v>5026</v>
      </c>
      <c r="Z16" s="5">
        <v>0</v>
      </c>
      <c r="AA16" s="5">
        <v>0</v>
      </c>
      <c r="AC16" s="35" t="str">
        <f t="shared" si="12"/>
        <v/>
      </c>
    </row>
    <row r="17" spans="1:29">
      <c r="A17" s="80"/>
      <c r="B17" s="66">
        <v>42014</v>
      </c>
      <c r="C17" s="67">
        <f>'data''15'!B13</f>
        <v>0</v>
      </c>
      <c r="D17" s="68">
        <f t="shared" si="0"/>
        <v>0</v>
      </c>
      <c r="E17" s="69">
        <f t="shared" si="1"/>
        <v>0</v>
      </c>
      <c r="F17" s="70">
        <f t="shared" si="2"/>
        <v>61.978951999999936</v>
      </c>
      <c r="G17" s="71">
        <f t="shared" si="3"/>
        <v>900</v>
      </c>
      <c r="H17" s="68">
        <f t="shared" si="4"/>
        <v>961.97895199999994</v>
      </c>
      <c r="I17" s="72">
        <f t="shared" si="5"/>
        <v>0</v>
      </c>
      <c r="J17" s="72">
        <f t="shared" si="6"/>
        <v>0</v>
      </c>
      <c r="K17" s="71">
        <f t="shared" si="7"/>
        <v>0</v>
      </c>
      <c r="L17" s="67">
        <f>'data''15'!C13</f>
        <v>961.97895199999994</v>
      </c>
      <c r="M17" s="67">
        <f>+Q17-R17-S17</f>
        <v>4912</v>
      </c>
      <c r="N17" s="73">
        <f>'data''15'!D13</f>
        <v>900</v>
      </c>
      <c r="O17" s="70">
        <f>+'data''15'!F13</f>
        <v>50</v>
      </c>
      <c r="P17" s="74">
        <f t="shared" si="9"/>
        <v>950</v>
      </c>
      <c r="Q17" s="67">
        <f>IF('data''15'!G13&lt;Z17,'data''15'!G13,'data''15'!G13-Z17)</f>
        <v>4912</v>
      </c>
      <c r="R17" s="75">
        <v>0</v>
      </c>
      <c r="S17" s="75">
        <v>0</v>
      </c>
      <c r="T17" s="75" t="str">
        <f>+'data''15'!H13</f>
        <v>y</v>
      </c>
      <c r="U17" s="76" t="str">
        <f>'data''15'!I13</f>
        <v>N</v>
      </c>
      <c r="V17" s="77"/>
      <c r="W17" s="78" t="str">
        <f t="shared" si="10"/>
        <v/>
      </c>
      <c r="X17" s="79" t="str">
        <f t="shared" si="11"/>
        <v/>
      </c>
      <c r="Y17" s="77">
        <f t="shared" si="13"/>
        <v>4912</v>
      </c>
      <c r="Z17" s="5">
        <v>0</v>
      </c>
      <c r="AA17" s="5">
        <v>0</v>
      </c>
      <c r="AC17" s="35" t="str">
        <f t="shared" si="12"/>
        <v/>
      </c>
    </row>
    <row r="18" spans="1:29">
      <c r="A18" s="80"/>
      <c r="B18" s="66">
        <v>42015</v>
      </c>
      <c r="C18" s="67">
        <f>'data''15'!B14</f>
        <v>0</v>
      </c>
      <c r="D18" s="68">
        <f t="shared" si="0"/>
        <v>0</v>
      </c>
      <c r="E18" s="69">
        <f t="shared" si="1"/>
        <v>0</v>
      </c>
      <c r="F18" s="70">
        <f t="shared" si="2"/>
        <v>63.629390999999941</v>
      </c>
      <c r="G18" s="71">
        <f t="shared" si="3"/>
        <v>900</v>
      </c>
      <c r="H18" s="68">
        <f t="shared" si="4"/>
        <v>963.62939099999994</v>
      </c>
      <c r="I18" s="72">
        <f t="shared" si="5"/>
        <v>0</v>
      </c>
      <c r="J18" s="72">
        <f t="shared" si="6"/>
        <v>0</v>
      </c>
      <c r="K18" s="71">
        <f t="shared" si="7"/>
        <v>0</v>
      </c>
      <c r="L18" s="67">
        <f>'data''15'!C14</f>
        <v>963.62939099999994</v>
      </c>
      <c r="M18" s="67">
        <f t="shared" si="8"/>
        <v>4803</v>
      </c>
      <c r="N18" s="73">
        <f>'data''15'!D14</f>
        <v>900</v>
      </c>
      <c r="O18" s="70">
        <f>+'data''15'!F14</f>
        <v>50</v>
      </c>
      <c r="P18" s="74">
        <f t="shared" si="9"/>
        <v>950</v>
      </c>
      <c r="Q18" s="67">
        <f>IF('data''15'!G14&lt;Z18,'data''15'!G14,'data''15'!G14-Z18)</f>
        <v>4803</v>
      </c>
      <c r="R18" s="75">
        <v>0</v>
      </c>
      <c r="S18" s="75">
        <v>0</v>
      </c>
      <c r="T18" s="75" t="str">
        <f>+'data''15'!H14</f>
        <v>y</v>
      </c>
      <c r="U18" s="76" t="str">
        <f>'data''15'!I14</f>
        <v>N</v>
      </c>
      <c r="V18" s="77"/>
      <c r="W18" s="78" t="str">
        <f t="shared" si="10"/>
        <v/>
      </c>
      <c r="X18" s="79" t="str">
        <f t="shared" si="11"/>
        <v/>
      </c>
      <c r="Y18" s="77">
        <f t="shared" si="13"/>
        <v>4803</v>
      </c>
      <c r="Z18" s="5">
        <v>0</v>
      </c>
      <c r="AA18" s="5">
        <v>0</v>
      </c>
      <c r="AC18" s="35" t="str">
        <f t="shared" si="12"/>
        <v/>
      </c>
    </row>
    <row r="19" spans="1:29">
      <c r="A19" s="80"/>
      <c r="B19" s="66">
        <v>42016</v>
      </c>
      <c r="C19" s="67">
        <f>'data''15'!B15</f>
        <v>0</v>
      </c>
      <c r="D19" s="68">
        <f t="shared" si="0"/>
        <v>0</v>
      </c>
      <c r="E19" s="69">
        <f t="shared" si="1"/>
        <v>0</v>
      </c>
      <c r="F19" s="70">
        <f t="shared" si="2"/>
        <v>65.019999999999982</v>
      </c>
      <c r="G19" s="71">
        <f t="shared" si="3"/>
        <v>900</v>
      </c>
      <c r="H19" s="68">
        <f t="shared" si="4"/>
        <v>965.02</v>
      </c>
      <c r="I19" s="72">
        <f t="shared" si="5"/>
        <v>0</v>
      </c>
      <c r="J19" s="72">
        <f t="shared" si="6"/>
        <v>0</v>
      </c>
      <c r="K19" s="71">
        <f t="shared" si="7"/>
        <v>0</v>
      </c>
      <c r="L19" s="67">
        <f>'data''15'!C15</f>
        <v>965.02</v>
      </c>
      <c r="M19" s="67">
        <f t="shared" si="8"/>
        <v>4833</v>
      </c>
      <c r="N19" s="73">
        <f>'data''15'!D15</f>
        <v>900</v>
      </c>
      <c r="O19" s="70">
        <f>+'data''15'!F15</f>
        <v>50</v>
      </c>
      <c r="P19" s="74">
        <f t="shared" si="9"/>
        <v>950</v>
      </c>
      <c r="Q19" s="67">
        <f>IF('data''15'!G15&lt;Z19,'data''15'!G15,'data''15'!G15-Z19)</f>
        <v>4833</v>
      </c>
      <c r="R19" s="75">
        <v>0</v>
      </c>
      <c r="S19" s="75">
        <v>0</v>
      </c>
      <c r="T19" s="75" t="str">
        <f>+'data''15'!H15</f>
        <v>y</v>
      </c>
      <c r="U19" s="76" t="str">
        <f>'data''15'!I15</f>
        <v>N</v>
      </c>
      <c r="V19" s="77"/>
      <c r="W19" s="78" t="str">
        <f t="shared" si="10"/>
        <v/>
      </c>
      <c r="X19" s="79" t="str">
        <f t="shared" si="11"/>
        <v/>
      </c>
      <c r="Y19" s="77">
        <f t="shared" si="13"/>
        <v>4833</v>
      </c>
      <c r="Z19" s="5">
        <v>0</v>
      </c>
      <c r="AA19" s="5">
        <v>0</v>
      </c>
      <c r="AC19" s="35" t="str">
        <f t="shared" si="12"/>
        <v/>
      </c>
    </row>
    <row r="20" spans="1:29">
      <c r="A20" s="80"/>
      <c r="B20" s="66">
        <v>42017</v>
      </c>
      <c r="C20" s="67">
        <f>'data''15'!B16</f>
        <v>0</v>
      </c>
      <c r="D20" s="68">
        <f t="shared" si="0"/>
        <v>0</v>
      </c>
      <c r="E20" s="69">
        <f t="shared" si="1"/>
        <v>0</v>
      </c>
      <c r="F20" s="70">
        <f t="shared" si="2"/>
        <v>56.04200000000003</v>
      </c>
      <c r="G20" s="71">
        <f t="shared" si="3"/>
        <v>900</v>
      </c>
      <c r="H20" s="68">
        <f t="shared" si="4"/>
        <v>956.04200000000003</v>
      </c>
      <c r="I20" s="72">
        <f t="shared" si="5"/>
        <v>0</v>
      </c>
      <c r="J20" s="72">
        <f t="shared" si="6"/>
        <v>0</v>
      </c>
      <c r="K20" s="71">
        <f t="shared" si="7"/>
        <v>0</v>
      </c>
      <c r="L20" s="67">
        <f>'data''15'!C16</f>
        <v>956.04200000000003</v>
      </c>
      <c r="M20" s="67">
        <f t="shared" si="8"/>
        <v>4943</v>
      </c>
      <c r="N20" s="73">
        <f>'data''15'!D16</f>
        <v>900</v>
      </c>
      <c r="O20" s="70">
        <f>+'data''15'!F16</f>
        <v>50</v>
      </c>
      <c r="P20" s="74">
        <f t="shared" si="9"/>
        <v>950</v>
      </c>
      <c r="Q20" s="67">
        <f>IF('data''15'!G16&lt;Z20,'data''15'!G16,'data''15'!G16-Z20)</f>
        <v>4943</v>
      </c>
      <c r="R20" s="75">
        <v>0</v>
      </c>
      <c r="S20" s="75">
        <v>0</v>
      </c>
      <c r="T20" s="75" t="str">
        <f>+'data''15'!H16</f>
        <v>y</v>
      </c>
      <c r="U20" s="76" t="str">
        <f>'data''15'!I16</f>
        <v>N</v>
      </c>
      <c r="V20" s="77"/>
      <c r="W20" s="78" t="str">
        <f t="shared" si="10"/>
        <v/>
      </c>
      <c r="X20" s="79" t="str">
        <f t="shared" si="11"/>
        <v/>
      </c>
      <c r="Y20" s="77">
        <f t="shared" si="13"/>
        <v>4943</v>
      </c>
      <c r="Z20" s="5">
        <v>0</v>
      </c>
      <c r="AA20" s="5">
        <v>0</v>
      </c>
      <c r="AC20" s="35" t="str">
        <f t="shared" si="12"/>
        <v/>
      </c>
    </row>
    <row r="21" spans="1:29">
      <c r="A21" s="80"/>
      <c r="B21" s="66">
        <v>42018</v>
      </c>
      <c r="C21" s="67">
        <f>'data''15'!B17</f>
        <v>0</v>
      </c>
      <c r="D21" s="68">
        <f t="shared" si="0"/>
        <v>0</v>
      </c>
      <c r="E21" s="69">
        <f t="shared" si="1"/>
        <v>0</v>
      </c>
      <c r="F21" s="70">
        <f t="shared" si="2"/>
        <v>58.638000000000034</v>
      </c>
      <c r="G21" s="71">
        <f t="shared" si="3"/>
        <v>900</v>
      </c>
      <c r="H21" s="68">
        <f t="shared" si="4"/>
        <v>958.63800000000003</v>
      </c>
      <c r="I21" s="72">
        <f t="shared" si="5"/>
        <v>0</v>
      </c>
      <c r="J21" s="72">
        <f t="shared" si="6"/>
        <v>0</v>
      </c>
      <c r="K21" s="71">
        <f t="shared" si="7"/>
        <v>0</v>
      </c>
      <c r="L21" s="67">
        <f>'data''15'!C17</f>
        <v>958.63800000000003</v>
      </c>
      <c r="M21" s="67">
        <f t="shared" si="8"/>
        <v>4944</v>
      </c>
      <c r="N21" s="73">
        <f>'data''15'!D17</f>
        <v>900</v>
      </c>
      <c r="O21" s="70">
        <f>+'data''15'!F17</f>
        <v>50</v>
      </c>
      <c r="P21" s="74">
        <f t="shared" si="9"/>
        <v>950</v>
      </c>
      <c r="Q21" s="67">
        <f>IF('data''15'!G17&lt;Z21,'data''15'!G17,'data''15'!G17-Z21)</f>
        <v>4944</v>
      </c>
      <c r="R21" s="75">
        <v>0</v>
      </c>
      <c r="S21" s="75">
        <v>0</v>
      </c>
      <c r="T21" s="75" t="str">
        <f>+'data''15'!H17</f>
        <v>y</v>
      </c>
      <c r="U21" s="76" t="str">
        <f>'data''15'!I17</f>
        <v>N</v>
      </c>
      <c r="V21" s="77"/>
      <c r="W21" s="78" t="str">
        <f t="shared" si="10"/>
        <v/>
      </c>
      <c r="X21" s="79" t="str">
        <f t="shared" si="11"/>
        <v/>
      </c>
      <c r="Y21" s="77">
        <f t="shared" si="13"/>
        <v>4944</v>
      </c>
      <c r="Z21" s="5">
        <v>0</v>
      </c>
      <c r="AA21" s="5">
        <v>0</v>
      </c>
      <c r="AC21" s="35" t="str">
        <f t="shared" si="12"/>
        <v/>
      </c>
    </row>
    <row r="22" spans="1:29">
      <c r="A22" s="80"/>
      <c r="B22" s="66">
        <v>42019</v>
      </c>
      <c r="C22" s="67">
        <f>'data''15'!B18</f>
        <v>0</v>
      </c>
      <c r="D22" s="68">
        <f t="shared" si="0"/>
        <v>900</v>
      </c>
      <c r="E22" s="69">
        <f t="shared" si="1"/>
        <v>0</v>
      </c>
      <c r="F22" s="70">
        <f t="shared" si="2"/>
        <v>0</v>
      </c>
      <c r="G22" s="71">
        <f t="shared" si="3"/>
        <v>0</v>
      </c>
      <c r="H22" s="68">
        <f t="shared" si="4"/>
        <v>900</v>
      </c>
      <c r="I22" s="72">
        <f t="shared" si="5"/>
        <v>0</v>
      </c>
      <c r="J22" s="72">
        <f t="shared" si="6"/>
        <v>63.828830000000039</v>
      </c>
      <c r="K22" s="71">
        <f t="shared" si="7"/>
        <v>0</v>
      </c>
      <c r="L22" s="67">
        <f>'data''15'!C18</f>
        <v>963.82883000000004</v>
      </c>
      <c r="M22" s="67">
        <f t="shared" si="8"/>
        <v>4927</v>
      </c>
      <c r="N22" s="73">
        <f>'data''15'!D18</f>
        <v>900</v>
      </c>
      <c r="O22" s="70">
        <f>+'data''15'!F18</f>
        <v>50</v>
      </c>
      <c r="P22" s="74">
        <f t="shared" si="9"/>
        <v>950</v>
      </c>
      <c r="Q22" s="67">
        <f>IF('data''15'!G18&lt;Z22,'data''15'!G18,'data''15'!G18-Z22)</f>
        <v>4927</v>
      </c>
      <c r="R22" s="75">
        <v>0</v>
      </c>
      <c r="S22" s="75">
        <v>0</v>
      </c>
      <c r="T22" s="75" t="str">
        <f>+'data''15'!H18</f>
        <v>N</v>
      </c>
      <c r="U22" s="76" t="str">
        <f>'data''15'!I18</f>
        <v>N</v>
      </c>
      <c r="V22" s="77"/>
      <c r="W22" s="78" t="str">
        <f t="shared" si="10"/>
        <v/>
      </c>
      <c r="X22" s="79" t="str">
        <f t="shared" si="11"/>
        <v/>
      </c>
      <c r="Y22" s="77">
        <f t="shared" si="13"/>
        <v>3963.1711699999996</v>
      </c>
      <c r="Z22" s="5">
        <v>0</v>
      </c>
      <c r="AA22" s="5">
        <v>0</v>
      </c>
      <c r="AC22" s="35" t="str">
        <f t="shared" si="12"/>
        <v/>
      </c>
    </row>
    <row r="23" spans="1:29">
      <c r="A23" s="80"/>
      <c r="B23" s="66">
        <v>42020</v>
      </c>
      <c r="C23" s="67">
        <f>'data''15'!B19</f>
        <v>0</v>
      </c>
      <c r="D23" s="68">
        <f t="shared" si="0"/>
        <v>900</v>
      </c>
      <c r="E23" s="69">
        <f t="shared" si="1"/>
        <v>0</v>
      </c>
      <c r="F23" s="70">
        <f t="shared" si="2"/>
        <v>0</v>
      </c>
      <c r="G23" s="71">
        <f t="shared" si="3"/>
        <v>0</v>
      </c>
      <c r="H23" s="68">
        <f t="shared" si="4"/>
        <v>900</v>
      </c>
      <c r="I23" s="72">
        <f t="shared" si="5"/>
        <v>0</v>
      </c>
      <c r="J23" s="72">
        <f t="shared" si="6"/>
        <v>49.665399999999977</v>
      </c>
      <c r="K23" s="71">
        <f t="shared" si="7"/>
        <v>0</v>
      </c>
      <c r="L23" s="67">
        <f>'data''15'!C19</f>
        <v>949.66539999999998</v>
      </c>
      <c r="M23" s="67">
        <f t="shared" si="8"/>
        <v>3929</v>
      </c>
      <c r="N23" s="73">
        <f>'data''15'!D19</f>
        <v>900</v>
      </c>
      <c r="O23" s="70">
        <f>+'data''15'!F19</f>
        <v>49.665399999999977</v>
      </c>
      <c r="P23" s="74">
        <f t="shared" si="9"/>
        <v>949.66539999999998</v>
      </c>
      <c r="Q23" s="67">
        <f>IF('data''15'!G19&lt;Z23,'data''15'!G19,'data''15'!G19-Z23)</f>
        <v>3929</v>
      </c>
      <c r="R23" s="75">
        <v>0</v>
      </c>
      <c r="S23" s="75">
        <v>0</v>
      </c>
      <c r="T23" s="75" t="str">
        <f>+'data''15'!H19</f>
        <v>N</v>
      </c>
      <c r="U23" s="76" t="str">
        <f>'data''15'!I19</f>
        <v>N</v>
      </c>
      <c r="V23" s="77"/>
      <c r="W23" s="78" t="str">
        <f t="shared" si="10"/>
        <v/>
      </c>
      <c r="X23" s="79" t="str">
        <f t="shared" si="11"/>
        <v/>
      </c>
      <c r="Y23" s="77">
        <f t="shared" si="13"/>
        <v>2979.3346000000001</v>
      </c>
      <c r="Z23" s="5">
        <v>0</v>
      </c>
      <c r="AA23" s="5">
        <v>0</v>
      </c>
      <c r="AC23" s="35" t="str">
        <f t="shared" si="12"/>
        <v/>
      </c>
    </row>
    <row r="24" spans="1:29">
      <c r="A24" s="80"/>
      <c r="B24" s="66">
        <v>42021</v>
      </c>
      <c r="C24" s="67">
        <f>'data''15'!B20</f>
        <v>0</v>
      </c>
      <c r="D24" s="68">
        <f t="shared" si="0"/>
        <v>900</v>
      </c>
      <c r="E24" s="69">
        <f t="shared" si="1"/>
        <v>0</v>
      </c>
      <c r="F24" s="70">
        <f t="shared" si="2"/>
        <v>0</v>
      </c>
      <c r="G24" s="71">
        <f t="shared" si="3"/>
        <v>0</v>
      </c>
      <c r="H24" s="68">
        <f t="shared" si="4"/>
        <v>900</v>
      </c>
      <c r="I24" s="72">
        <f t="shared" si="5"/>
        <v>0</v>
      </c>
      <c r="J24" s="72">
        <f t="shared" si="6"/>
        <v>38.659999999999968</v>
      </c>
      <c r="K24" s="71">
        <f t="shared" si="7"/>
        <v>0</v>
      </c>
      <c r="L24" s="67">
        <f>'data''15'!C20</f>
        <v>938.66</v>
      </c>
      <c r="M24" s="67">
        <f t="shared" si="8"/>
        <v>3712</v>
      </c>
      <c r="N24" s="73">
        <f>'data''15'!D20</f>
        <v>900</v>
      </c>
      <c r="O24" s="70">
        <f>+'data''15'!F20</f>
        <v>38.659999999999968</v>
      </c>
      <c r="P24" s="74">
        <f t="shared" si="9"/>
        <v>938.66</v>
      </c>
      <c r="Q24" s="67">
        <f>IF('data''15'!G20&lt;Z24,'data''15'!G20,'data''15'!G20-Z24)</f>
        <v>3712</v>
      </c>
      <c r="R24" s="75">
        <v>0</v>
      </c>
      <c r="S24" s="75">
        <v>0</v>
      </c>
      <c r="T24" s="75" t="str">
        <f>+'data''15'!H20</f>
        <v>N</v>
      </c>
      <c r="U24" s="76" t="str">
        <f>'data''15'!I20</f>
        <v>N</v>
      </c>
      <c r="V24" s="77"/>
      <c r="W24" s="78" t="str">
        <f t="shared" si="10"/>
        <v/>
      </c>
      <c r="X24" s="79" t="str">
        <f t="shared" si="11"/>
        <v/>
      </c>
      <c r="Y24" s="77">
        <f t="shared" si="13"/>
        <v>2773.34</v>
      </c>
      <c r="Z24" s="5">
        <v>0</v>
      </c>
      <c r="AA24" s="5">
        <v>0</v>
      </c>
      <c r="AC24" s="35" t="str">
        <f t="shared" si="12"/>
        <v/>
      </c>
    </row>
    <row r="25" spans="1:29">
      <c r="A25" s="80"/>
      <c r="B25" s="66">
        <v>42022</v>
      </c>
      <c r="C25" s="67">
        <f>'data''15'!B21</f>
        <v>0</v>
      </c>
      <c r="D25" s="68">
        <f t="shared" si="0"/>
        <v>900</v>
      </c>
      <c r="E25" s="69">
        <f t="shared" si="1"/>
        <v>0</v>
      </c>
      <c r="F25" s="70">
        <f t="shared" si="2"/>
        <v>0</v>
      </c>
      <c r="G25" s="71">
        <f t="shared" si="3"/>
        <v>0</v>
      </c>
      <c r="H25" s="68">
        <f t="shared" si="4"/>
        <v>900</v>
      </c>
      <c r="I25" s="72">
        <f t="shared" si="5"/>
        <v>0</v>
      </c>
      <c r="J25" s="72">
        <f t="shared" si="6"/>
        <v>37.829999999999927</v>
      </c>
      <c r="K25" s="71">
        <f t="shared" si="7"/>
        <v>0</v>
      </c>
      <c r="L25" s="67">
        <f>'data''15'!C21</f>
        <v>937.82999999999993</v>
      </c>
      <c r="M25" s="67">
        <f t="shared" si="8"/>
        <v>3364</v>
      </c>
      <c r="N25" s="73">
        <f>'data''15'!D21</f>
        <v>900</v>
      </c>
      <c r="O25" s="70">
        <f>+'data''15'!F21</f>
        <v>37.829999999999927</v>
      </c>
      <c r="P25" s="74">
        <f t="shared" si="9"/>
        <v>937.82999999999993</v>
      </c>
      <c r="Q25" s="67">
        <f>IF('data''15'!G21&lt;Z25,'data''15'!G21,'data''15'!G21-Z25)</f>
        <v>3364</v>
      </c>
      <c r="R25" s="75">
        <v>0</v>
      </c>
      <c r="S25" s="75">
        <v>0</v>
      </c>
      <c r="T25" s="75" t="str">
        <f>+'data''15'!H21</f>
        <v>N</v>
      </c>
      <c r="U25" s="76" t="str">
        <f>'data''15'!I21</f>
        <v>N</v>
      </c>
      <c r="V25" s="77"/>
      <c r="W25" s="78" t="str">
        <f t="shared" si="10"/>
        <v/>
      </c>
      <c r="X25" s="79" t="str">
        <f t="shared" si="11"/>
        <v/>
      </c>
      <c r="Y25" s="77">
        <f t="shared" si="13"/>
        <v>2426.17</v>
      </c>
      <c r="Z25" s="5">
        <v>0</v>
      </c>
      <c r="AA25" s="5">
        <v>0</v>
      </c>
      <c r="AC25" s="35" t="str">
        <f t="shared" si="12"/>
        <v/>
      </c>
    </row>
    <row r="26" spans="1:29">
      <c r="A26" s="80"/>
      <c r="B26" s="66">
        <v>42023</v>
      </c>
      <c r="C26" s="67">
        <f>'data''15'!B22</f>
        <v>0</v>
      </c>
      <c r="D26" s="68">
        <f t="shared" si="0"/>
        <v>900</v>
      </c>
      <c r="E26" s="69">
        <f t="shared" si="1"/>
        <v>0</v>
      </c>
      <c r="F26" s="70">
        <f t="shared" si="2"/>
        <v>0</v>
      </c>
      <c r="G26" s="71">
        <f t="shared" si="3"/>
        <v>0</v>
      </c>
      <c r="H26" s="68">
        <f t="shared" si="4"/>
        <v>900</v>
      </c>
      <c r="I26" s="72">
        <f t="shared" si="5"/>
        <v>0</v>
      </c>
      <c r="J26" s="72">
        <f t="shared" si="6"/>
        <v>38.620000000000005</v>
      </c>
      <c r="K26" s="71">
        <f t="shared" si="7"/>
        <v>0</v>
      </c>
      <c r="L26" s="67">
        <f>'data''15'!C22</f>
        <v>938.62</v>
      </c>
      <c r="M26" s="67">
        <f t="shared" si="8"/>
        <v>3290</v>
      </c>
      <c r="N26" s="73">
        <f>'data''15'!D22</f>
        <v>900</v>
      </c>
      <c r="O26" s="70">
        <f>+'data''15'!F22</f>
        <v>38.620000000000005</v>
      </c>
      <c r="P26" s="74">
        <f t="shared" si="9"/>
        <v>938.62</v>
      </c>
      <c r="Q26" s="67">
        <f>IF('data''15'!G22&lt;Z26,'data''15'!G22,'data''15'!G22-Z26)</f>
        <v>3290</v>
      </c>
      <c r="R26" s="75">
        <v>0</v>
      </c>
      <c r="S26" s="75">
        <v>0</v>
      </c>
      <c r="T26" s="75" t="str">
        <f>+'data''15'!H22</f>
        <v>N</v>
      </c>
      <c r="U26" s="76" t="str">
        <f>'data''15'!I22</f>
        <v>N</v>
      </c>
      <c r="V26" s="77"/>
      <c r="W26" s="78" t="str">
        <f t="shared" si="10"/>
        <v/>
      </c>
      <c r="X26" s="79" t="str">
        <f t="shared" si="11"/>
        <v/>
      </c>
      <c r="Y26" s="77">
        <f t="shared" si="13"/>
        <v>2351.38</v>
      </c>
      <c r="Z26" s="5">
        <v>0</v>
      </c>
      <c r="AA26" s="5">
        <v>0</v>
      </c>
      <c r="AC26" s="35" t="str">
        <f t="shared" si="12"/>
        <v/>
      </c>
    </row>
    <row r="27" spans="1:29">
      <c r="A27" s="80"/>
      <c r="B27" s="66">
        <v>42024</v>
      </c>
      <c r="C27" s="67">
        <f>'data''15'!B23</f>
        <v>0</v>
      </c>
      <c r="D27" s="68">
        <f t="shared" si="0"/>
        <v>900</v>
      </c>
      <c r="E27" s="69">
        <f t="shared" si="1"/>
        <v>0</v>
      </c>
      <c r="F27" s="70">
        <f t="shared" si="2"/>
        <v>0</v>
      </c>
      <c r="G27" s="71">
        <f t="shared" si="3"/>
        <v>0</v>
      </c>
      <c r="H27" s="68">
        <f t="shared" si="4"/>
        <v>900</v>
      </c>
      <c r="I27" s="72">
        <f t="shared" si="5"/>
        <v>0</v>
      </c>
      <c r="J27" s="72">
        <f t="shared" si="6"/>
        <v>37.440299999999979</v>
      </c>
      <c r="K27" s="71">
        <f t="shared" si="7"/>
        <v>0</v>
      </c>
      <c r="L27" s="67">
        <f>'data''15'!C23</f>
        <v>937.44029999999998</v>
      </c>
      <c r="M27" s="67">
        <f t="shared" si="8"/>
        <v>3290</v>
      </c>
      <c r="N27" s="73">
        <f>'data''15'!D23</f>
        <v>900</v>
      </c>
      <c r="O27" s="70">
        <f>+'data''15'!F23</f>
        <v>37.440299999999979</v>
      </c>
      <c r="P27" s="74">
        <f t="shared" si="9"/>
        <v>937.44029999999998</v>
      </c>
      <c r="Q27" s="67">
        <f>IF('data''15'!G23&lt;Z27,'data''15'!G23,'data''15'!G23-Z27)</f>
        <v>3290</v>
      </c>
      <c r="R27" s="75">
        <v>0</v>
      </c>
      <c r="S27" s="75">
        <v>0</v>
      </c>
      <c r="T27" s="75" t="str">
        <f>+'data''15'!H23</f>
        <v>N</v>
      </c>
      <c r="U27" s="76" t="str">
        <f>'data''15'!I23</f>
        <v>N</v>
      </c>
      <c r="V27" s="77"/>
      <c r="W27" s="78" t="str">
        <f t="shared" si="10"/>
        <v/>
      </c>
      <c r="X27" s="79" t="str">
        <f t="shared" si="11"/>
        <v/>
      </c>
      <c r="Y27" s="77">
        <f t="shared" si="13"/>
        <v>2352.5596999999998</v>
      </c>
      <c r="Z27" s="5">
        <v>0</v>
      </c>
      <c r="AA27" s="5">
        <v>0</v>
      </c>
      <c r="AC27" s="35" t="str">
        <f t="shared" si="12"/>
        <v/>
      </c>
    </row>
    <row r="28" spans="1:29">
      <c r="A28" s="80"/>
      <c r="B28" s="66">
        <v>42025</v>
      </c>
      <c r="C28" s="67">
        <f>'data''15'!B24</f>
        <v>0</v>
      </c>
      <c r="D28" s="68">
        <f t="shared" si="0"/>
        <v>900</v>
      </c>
      <c r="E28" s="69">
        <f t="shared" si="1"/>
        <v>0</v>
      </c>
      <c r="F28" s="70">
        <f t="shared" si="2"/>
        <v>0</v>
      </c>
      <c r="G28" s="71">
        <f t="shared" si="3"/>
        <v>0</v>
      </c>
      <c r="H28" s="68">
        <f t="shared" si="4"/>
        <v>900</v>
      </c>
      <c r="I28" s="72">
        <f t="shared" si="5"/>
        <v>0</v>
      </c>
      <c r="J28" s="72">
        <f t="shared" si="6"/>
        <v>34.549999999999955</v>
      </c>
      <c r="K28" s="71">
        <f t="shared" si="7"/>
        <v>0</v>
      </c>
      <c r="L28" s="67">
        <f>'data''15'!C24</f>
        <v>934.55</v>
      </c>
      <c r="M28" s="67">
        <f t="shared" si="8"/>
        <v>4052</v>
      </c>
      <c r="N28" s="73">
        <f>'data''15'!D24</f>
        <v>900</v>
      </c>
      <c r="O28" s="70">
        <f>+'data''15'!F24</f>
        <v>34.549999999999955</v>
      </c>
      <c r="P28" s="74">
        <f t="shared" si="9"/>
        <v>934.55</v>
      </c>
      <c r="Q28" s="67">
        <f>IF('data''15'!G24&lt;Z28,'data''15'!G24,'data''15'!G24-Z28)</f>
        <v>4052</v>
      </c>
      <c r="R28" s="75">
        <v>0</v>
      </c>
      <c r="S28" s="75">
        <v>0</v>
      </c>
      <c r="T28" s="75" t="str">
        <f>+'data''15'!H24</f>
        <v>N</v>
      </c>
      <c r="U28" s="76" t="str">
        <f>'data''15'!I24</f>
        <v>N</v>
      </c>
      <c r="V28" s="77"/>
      <c r="W28" s="78" t="str">
        <f t="shared" si="10"/>
        <v/>
      </c>
      <c r="X28" s="79" t="str">
        <f t="shared" si="11"/>
        <v/>
      </c>
      <c r="Y28" s="77">
        <f t="shared" si="13"/>
        <v>3117.45</v>
      </c>
      <c r="Z28" s="5">
        <v>0</v>
      </c>
      <c r="AA28" s="5">
        <v>0</v>
      </c>
      <c r="AC28" s="35" t="str">
        <f t="shared" si="12"/>
        <v/>
      </c>
    </row>
    <row r="29" spans="1:29">
      <c r="A29" s="80"/>
      <c r="B29" s="66">
        <v>42026</v>
      </c>
      <c r="C29" s="67">
        <f>'data''15'!B25</f>
        <v>0</v>
      </c>
      <c r="D29" s="68">
        <f t="shared" si="0"/>
        <v>900</v>
      </c>
      <c r="E29" s="69">
        <f t="shared" si="1"/>
        <v>0</v>
      </c>
      <c r="F29" s="70">
        <f t="shared" si="2"/>
        <v>0</v>
      </c>
      <c r="G29" s="71">
        <f t="shared" si="3"/>
        <v>0</v>
      </c>
      <c r="H29" s="68">
        <f t="shared" si="4"/>
        <v>900</v>
      </c>
      <c r="I29" s="72">
        <f t="shared" si="5"/>
        <v>0</v>
      </c>
      <c r="J29" s="72">
        <f t="shared" si="6"/>
        <v>35.206109999999967</v>
      </c>
      <c r="K29" s="71">
        <f t="shared" si="7"/>
        <v>0</v>
      </c>
      <c r="L29" s="67">
        <f>'data''15'!C25</f>
        <v>935.20610999999997</v>
      </c>
      <c r="M29" s="67">
        <f t="shared" si="8"/>
        <v>4638</v>
      </c>
      <c r="N29" s="73">
        <f>'data''15'!D25</f>
        <v>900</v>
      </c>
      <c r="O29" s="70">
        <f>+'data''15'!F25</f>
        <v>35.206109999999967</v>
      </c>
      <c r="P29" s="74">
        <f t="shared" si="9"/>
        <v>935.20610999999997</v>
      </c>
      <c r="Q29" s="67">
        <f>IF('data''15'!G25&lt;Z29,'data''15'!G25,'data''15'!G25-Z29)</f>
        <v>4638</v>
      </c>
      <c r="R29" s="75">
        <v>0</v>
      </c>
      <c r="S29" s="75">
        <v>0</v>
      </c>
      <c r="T29" s="75" t="str">
        <f>+'data''15'!H25</f>
        <v>N</v>
      </c>
      <c r="U29" s="76" t="str">
        <f>'data''15'!I25</f>
        <v>N</v>
      </c>
      <c r="V29" s="77"/>
      <c r="W29" s="78" t="str">
        <f t="shared" si="10"/>
        <v/>
      </c>
      <c r="X29" s="79" t="str">
        <f t="shared" si="11"/>
        <v/>
      </c>
      <c r="Y29" s="77">
        <f t="shared" si="13"/>
        <v>3702.7938899999999</v>
      </c>
      <c r="Z29" s="5">
        <v>0</v>
      </c>
      <c r="AA29" s="5">
        <v>0</v>
      </c>
      <c r="AC29" s="35" t="str">
        <f t="shared" si="12"/>
        <v/>
      </c>
    </row>
    <row r="30" spans="1:29">
      <c r="A30" s="80"/>
      <c r="B30" s="66">
        <v>42027</v>
      </c>
      <c r="C30" s="67">
        <f>'data''15'!B26</f>
        <v>0</v>
      </c>
      <c r="D30" s="68">
        <f t="shared" si="0"/>
        <v>900</v>
      </c>
      <c r="E30" s="69">
        <f t="shared" si="1"/>
        <v>0</v>
      </c>
      <c r="F30" s="70">
        <f t="shared" si="2"/>
        <v>0</v>
      </c>
      <c r="G30" s="71">
        <f t="shared" si="3"/>
        <v>0</v>
      </c>
      <c r="H30" s="68">
        <f t="shared" si="4"/>
        <v>900</v>
      </c>
      <c r="I30" s="72">
        <f t="shared" si="5"/>
        <v>0</v>
      </c>
      <c r="J30" s="72">
        <f t="shared" si="6"/>
        <v>39.838500000000067</v>
      </c>
      <c r="K30" s="71">
        <f t="shared" si="7"/>
        <v>0</v>
      </c>
      <c r="L30" s="67">
        <f>'data''15'!C26</f>
        <v>939.83850000000007</v>
      </c>
      <c r="M30" s="67">
        <f t="shared" si="8"/>
        <v>3814</v>
      </c>
      <c r="N30" s="73">
        <f>'data''15'!D26</f>
        <v>900</v>
      </c>
      <c r="O30" s="70">
        <f>+'data''15'!F26</f>
        <v>39.838500000000067</v>
      </c>
      <c r="P30" s="74">
        <f t="shared" si="9"/>
        <v>939.83850000000007</v>
      </c>
      <c r="Q30" s="67">
        <f>IF('data''15'!G26&lt;Z30,'data''15'!G26,'data''15'!G26-Z30)</f>
        <v>3814</v>
      </c>
      <c r="R30" s="75">
        <v>0</v>
      </c>
      <c r="S30" s="75">
        <v>0</v>
      </c>
      <c r="T30" s="75" t="str">
        <f>+'data''15'!H26</f>
        <v>N</v>
      </c>
      <c r="U30" s="76" t="str">
        <f>'data''15'!I26</f>
        <v>N</v>
      </c>
      <c r="V30" s="77"/>
      <c r="W30" s="78" t="str">
        <f t="shared" si="10"/>
        <v/>
      </c>
      <c r="X30" s="79" t="str">
        <f t="shared" si="11"/>
        <v/>
      </c>
      <c r="Y30" s="77">
        <f t="shared" si="13"/>
        <v>2874.1615000000002</v>
      </c>
      <c r="Z30" s="5">
        <v>0</v>
      </c>
      <c r="AA30" s="5">
        <v>0</v>
      </c>
      <c r="AC30" s="35" t="str">
        <f t="shared" si="12"/>
        <v/>
      </c>
    </row>
    <row r="31" spans="1:29">
      <c r="A31" s="80"/>
      <c r="B31" s="66">
        <v>42028</v>
      </c>
      <c r="C31" s="67">
        <f>'data''15'!B27</f>
        <v>0</v>
      </c>
      <c r="D31" s="68">
        <f t="shared" si="0"/>
        <v>900</v>
      </c>
      <c r="E31" s="69">
        <f t="shared" si="1"/>
        <v>0</v>
      </c>
      <c r="F31" s="70">
        <f t="shared" si="2"/>
        <v>0</v>
      </c>
      <c r="G31" s="71">
        <f t="shared" si="3"/>
        <v>0</v>
      </c>
      <c r="H31" s="68">
        <f t="shared" si="4"/>
        <v>900</v>
      </c>
      <c r="I31" s="72">
        <f t="shared" si="5"/>
        <v>0</v>
      </c>
      <c r="J31" s="72">
        <f t="shared" si="6"/>
        <v>65.39718999999991</v>
      </c>
      <c r="K31" s="71">
        <f t="shared" si="7"/>
        <v>0</v>
      </c>
      <c r="L31" s="67">
        <f>'data''15'!C27</f>
        <v>965.39718999999991</v>
      </c>
      <c r="M31" s="67">
        <f t="shared" si="8"/>
        <v>3901</v>
      </c>
      <c r="N31" s="73">
        <f>'data''15'!D27</f>
        <v>900</v>
      </c>
      <c r="O31" s="70">
        <f>+'data''15'!F27</f>
        <v>50</v>
      </c>
      <c r="P31" s="74">
        <f t="shared" si="9"/>
        <v>950</v>
      </c>
      <c r="Q31" s="67">
        <f>IF('data''15'!G27&lt;Z31,'data''15'!G27,'data''15'!G27-Z31)</f>
        <v>3901</v>
      </c>
      <c r="R31" s="75">
        <v>0</v>
      </c>
      <c r="S31" s="75">
        <v>0</v>
      </c>
      <c r="T31" s="75" t="str">
        <f>+'data''15'!H27</f>
        <v>N</v>
      </c>
      <c r="U31" s="76" t="str">
        <f>'data''15'!I27</f>
        <v>N</v>
      </c>
      <c r="V31" s="77"/>
      <c r="W31" s="78" t="str">
        <f t="shared" si="10"/>
        <v/>
      </c>
      <c r="X31" s="79" t="str">
        <f t="shared" si="11"/>
        <v/>
      </c>
      <c r="Y31" s="77">
        <f t="shared" si="13"/>
        <v>2935.6028100000003</v>
      </c>
      <c r="Z31" s="5">
        <v>0</v>
      </c>
      <c r="AA31" s="5">
        <v>0</v>
      </c>
      <c r="AC31" s="35" t="str">
        <f t="shared" si="12"/>
        <v/>
      </c>
    </row>
    <row r="32" spans="1:29">
      <c r="A32" s="80"/>
      <c r="B32" s="66">
        <v>42029</v>
      </c>
      <c r="C32" s="67">
        <f>'data''15'!B28</f>
        <v>0</v>
      </c>
      <c r="D32" s="68">
        <f t="shared" si="0"/>
        <v>900</v>
      </c>
      <c r="E32" s="69">
        <f t="shared" si="1"/>
        <v>0</v>
      </c>
      <c r="F32" s="70">
        <f t="shared" si="2"/>
        <v>0</v>
      </c>
      <c r="G32" s="71">
        <f t="shared" si="3"/>
        <v>0</v>
      </c>
      <c r="H32" s="68">
        <f t="shared" si="4"/>
        <v>900</v>
      </c>
      <c r="I32" s="72">
        <f t="shared" si="5"/>
        <v>0</v>
      </c>
      <c r="J32" s="72">
        <f t="shared" si="6"/>
        <v>63.407929999999965</v>
      </c>
      <c r="K32" s="71">
        <f t="shared" si="7"/>
        <v>0</v>
      </c>
      <c r="L32" s="67">
        <f>'data''15'!C28</f>
        <v>963.40792999999996</v>
      </c>
      <c r="M32" s="67">
        <f t="shared" si="8"/>
        <v>3803</v>
      </c>
      <c r="N32" s="73">
        <f>'data''15'!D28</f>
        <v>900</v>
      </c>
      <c r="O32" s="70">
        <f>+'data''15'!F28</f>
        <v>50</v>
      </c>
      <c r="P32" s="74">
        <f t="shared" si="9"/>
        <v>950</v>
      </c>
      <c r="Q32" s="67">
        <f>IF('data''15'!G28&lt;Z32,'data''15'!G28,'data''15'!G28-Z32)</f>
        <v>3803</v>
      </c>
      <c r="R32" s="75">
        <v>0</v>
      </c>
      <c r="S32" s="75">
        <v>0</v>
      </c>
      <c r="T32" s="75" t="str">
        <f>+'data''15'!H28</f>
        <v>N</v>
      </c>
      <c r="U32" s="76" t="str">
        <f>'data''15'!I28</f>
        <v>N</v>
      </c>
      <c r="V32" s="77"/>
      <c r="W32" s="78" t="str">
        <f t="shared" si="10"/>
        <v/>
      </c>
      <c r="X32" s="79" t="str">
        <f t="shared" si="11"/>
        <v/>
      </c>
      <c r="Y32" s="77">
        <f t="shared" si="13"/>
        <v>2839.5920700000001</v>
      </c>
      <c r="Z32" s="5">
        <v>0</v>
      </c>
      <c r="AA32" s="5">
        <v>0</v>
      </c>
      <c r="AC32" s="35" t="str">
        <f t="shared" si="12"/>
        <v/>
      </c>
    </row>
    <row r="33" spans="1:29">
      <c r="A33" s="80"/>
      <c r="B33" s="66">
        <v>42030</v>
      </c>
      <c r="C33" s="67">
        <f>'data''15'!B29</f>
        <v>0</v>
      </c>
      <c r="D33" s="68">
        <f t="shared" si="0"/>
        <v>900</v>
      </c>
      <c r="E33" s="69">
        <f t="shared" si="1"/>
        <v>0</v>
      </c>
      <c r="F33" s="70">
        <f t="shared" si="2"/>
        <v>0</v>
      </c>
      <c r="G33" s="71">
        <f t="shared" si="3"/>
        <v>0</v>
      </c>
      <c r="H33" s="68">
        <f t="shared" si="4"/>
        <v>900</v>
      </c>
      <c r="I33" s="72">
        <f t="shared" si="5"/>
        <v>0</v>
      </c>
      <c r="J33" s="72">
        <f t="shared" si="6"/>
        <v>60.977070000000026</v>
      </c>
      <c r="K33" s="71">
        <f t="shared" si="7"/>
        <v>0</v>
      </c>
      <c r="L33" s="67">
        <f>'data''15'!C29</f>
        <v>960.97707000000003</v>
      </c>
      <c r="M33" s="67">
        <f t="shared" si="8"/>
        <v>3440</v>
      </c>
      <c r="N33" s="73">
        <f>'data''15'!D29</f>
        <v>900</v>
      </c>
      <c r="O33" s="70">
        <f>+'data''15'!F29</f>
        <v>50</v>
      </c>
      <c r="P33" s="74">
        <f t="shared" si="9"/>
        <v>950</v>
      </c>
      <c r="Q33" s="67">
        <f>IF('data''15'!G29&lt;Z33,'data''15'!G29,'data''15'!G29-Z33)</f>
        <v>3440</v>
      </c>
      <c r="R33" s="75">
        <v>0</v>
      </c>
      <c r="S33" s="75">
        <v>0</v>
      </c>
      <c r="T33" s="75" t="str">
        <f>+'data''15'!H29</f>
        <v>N</v>
      </c>
      <c r="U33" s="76" t="str">
        <f>'data''15'!I29</f>
        <v>N</v>
      </c>
      <c r="V33" s="77"/>
      <c r="W33" s="78" t="str">
        <f t="shared" si="10"/>
        <v/>
      </c>
      <c r="X33" s="79" t="str">
        <f t="shared" si="11"/>
        <v/>
      </c>
      <c r="Y33" s="77">
        <f t="shared" si="13"/>
        <v>2479.0229300000001</v>
      </c>
      <c r="Z33" s="5">
        <v>0</v>
      </c>
      <c r="AA33" s="5">
        <v>0</v>
      </c>
      <c r="AC33" s="35" t="str">
        <f t="shared" si="12"/>
        <v/>
      </c>
    </row>
    <row r="34" spans="1:29">
      <c r="A34" s="80"/>
      <c r="B34" s="66">
        <v>42031</v>
      </c>
      <c r="C34" s="67">
        <f>'data''15'!B30</f>
        <v>0</v>
      </c>
      <c r="D34" s="68">
        <f t="shared" si="0"/>
        <v>900</v>
      </c>
      <c r="E34" s="69">
        <f t="shared" si="1"/>
        <v>0</v>
      </c>
      <c r="F34" s="70">
        <f t="shared" si="2"/>
        <v>0</v>
      </c>
      <c r="G34" s="71">
        <f t="shared" si="3"/>
        <v>0</v>
      </c>
      <c r="H34" s="68">
        <f t="shared" si="4"/>
        <v>900</v>
      </c>
      <c r="I34" s="72">
        <f t="shared" si="5"/>
        <v>0</v>
      </c>
      <c r="J34" s="72">
        <f t="shared" si="6"/>
        <v>59.03803999999991</v>
      </c>
      <c r="K34" s="71">
        <f t="shared" si="7"/>
        <v>0</v>
      </c>
      <c r="L34" s="67">
        <f>'data''15'!C30</f>
        <v>959.03803999999991</v>
      </c>
      <c r="M34" s="67">
        <f t="shared" si="8"/>
        <v>3745</v>
      </c>
      <c r="N34" s="73">
        <f>'data''15'!D30</f>
        <v>900</v>
      </c>
      <c r="O34" s="70">
        <f>+'data''15'!F30</f>
        <v>50</v>
      </c>
      <c r="P34" s="74">
        <f t="shared" si="9"/>
        <v>950</v>
      </c>
      <c r="Q34" s="67">
        <f>IF('data''15'!G30&lt;Z34,'data''15'!G30,'data''15'!G30-Z34)</f>
        <v>3745</v>
      </c>
      <c r="R34" s="75">
        <v>0</v>
      </c>
      <c r="S34" s="75">
        <v>0</v>
      </c>
      <c r="T34" s="75" t="str">
        <f>+'data''15'!H30</f>
        <v>N</v>
      </c>
      <c r="U34" s="76" t="str">
        <f>'data''15'!I30</f>
        <v>N</v>
      </c>
      <c r="V34" s="77"/>
      <c r="W34" s="78" t="str">
        <f t="shared" si="10"/>
        <v/>
      </c>
      <c r="X34" s="79" t="str">
        <f t="shared" si="11"/>
        <v/>
      </c>
      <c r="Y34" s="77">
        <f t="shared" si="13"/>
        <v>2785.9619600000001</v>
      </c>
      <c r="Z34" s="5">
        <v>0</v>
      </c>
      <c r="AA34" s="5">
        <v>0</v>
      </c>
      <c r="AC34" s="35" t="str">
        <f t="shared" si="12"/>
        <v/>
      </c>
    </row>
    <row r="35" spans="1:29">
      <c r="A35" s="80"/>
      <c r="B35" s="66">
        <v>42032</v>
      </c>
      <c r="C35" s="67">
        <f>'data''15'!B31</f>
        <v>0</v>
      </c>
      <c r="D35" s="68">
        <f t="shared" si="0"/>
        <v>900</v>
      </c>
      <c r="E35" s="69">
        <f t="shared" si="1"/>
        <v>0</v>
      </c>
      <c r="F35" s="70">
        <f t="shared" si="2"/>
        <v>0</v>
      </c>
      <c r="G35" s="71">
        <f t="shared" si="3"/>
        <v>0</v>
      </c>
      <c r="H35" s="68">
        <f t="shared" si="4"/>
        <v>900</v>
      </c>
      <c r="I35" s="72">
        <f t="shared" si="5"/>
        <v>0</v>
      </c>
      <c r="J35" s="72">
        <f t="shared" si="6"/>
        <v>57.814395231711842</v>
      </c>
      <c r="K35" s="71">
        <f t="shared" si="7"/>
        <v>0</v>
      </c>
      <c r="L35" s="67">
        <f>'data''15'!C31</f>
        <v>957.81439523171184</v>
      </c>
      <c r="M35" s="67">
        <f t="shared" si="8"/>
        <v>3932</v>
      </c>
      <c r="N35" s="73">
        <f>'data''15'!D31</f>
        <v>900</v>
      </c>
      <c r="O35" s="70">
        <f>+'data''15'!F31</f>
        <v>50</v>
      </c>
      <c r="P35" s="74">
        <f t="shared" si="9"/>
        <v>950</v>
      </c>
      <c r="Q35" s="67">
        <f>IF('data''15'!G31&lt;Z35,'data''15'!G31,'data''15'!G31-Z35)</f>
        <v>3932</v>
      </c>
      <c r="R35" s="75">
        <v>0</v>
      </c>
      <c r="S35" s="75">
        <v>0</v>
      </c>
      <c r="T35" s="75" t="str">
        <f>+'data''15'!H31</f>
        <v>N</v>
      </c>
      <c r="U35" s="76" t="str">
        <f>'data''15'!I31</f>
        <v>N</v>
      </c>
      <c r="V35" s="77"/>
      <c r="W35" s="78" t="str">
        <f t="shared" si="10"/>
        <v/>
      </c>
      <c r="X35" s="79" t="str">
        <f t="shared" si="11"/>
        <v/>
      </c>
      <c r="Y35" s="77">
        <f t="shared" si="13"/>
        <v>2974.1856047682882</v>
      </c>
      <c r="Z35" s="5">
        <v>0</v>
      </c>
      <c r="AA35" s="5">
        <v>0</v>
      </c>
      <c r="AC35" s="35" t="str">
        <f t="shared" si="12"/>
        <v/>
      </c>
    </row>
    <row r="36" spans="1:29">
      <c r="A36" s="80"/>
      <c r="B36" s="66">
        <v>42033</v>
      </c>
      <c r="C36" s="67">
        <f>'data''15'!B32</f>
        <v>0</v>
      </c>
      <c r="D36" s="68">
        <f t="shared" si="0"/>
        <v>900</v>
      </c>
      <c r="E36" s="69">
        <f t="shared" si="1"/>
        <v>0</v>
      </c>
      <c r="F36" s="70">
        <f t="shared" si="2"/>
        <v>0</v>
      </c>
      <c r="G36" s="71">
        <f t="shared" si="3"/>
        <v>0</v>
      </c>
      <c r="H36" s="68">
        <f t="shared" si="4"/>
        <v>900</v>
      </c>
      <c r="I36" s="72">
        <f t="shared" si="5"/>
        <v>0</v>
      </c>
      <c r="J36" s="72">
        <f t="shared" si="6"/>
        <v>53.592263410998498</v>
      </c>
      <c r="K36" s="71">
        <f t="shared" si="7"/>
        <v>0</v>
      </c>
      <c r="L36" s="67">
        <f>'data''15'!C32</f>
        <v>953.5922634109985</v>
      </c>
      <c r="M36" s="67">
        <f t="shared" si="8"/>
        <v>3478</v>
      </c>
      <c r="N36" s="73">
        <f>'data''15'!D32</f>
        <v>900</v>
      </c>
      <c r="O36" s="70">
        <f>+'data''15'!F32</f>
        <v>50</v>
      </c>
      <c r="P36" s="74">
        <f t="shared" si="9"/>
        <v>950</v>
      </c>
      <c r="Q36" s="67">
        <f>IF('data''15'!G32&lt;Z36,'data''15'!G32,'data''15'!G32-Z36)</f>
        <v>3478</v>
      </c>
      <c r="R36" s="75">
        <v>0</v>
      </c>
      <c r="S36" s="75">
        <v>0</v>
      </c>
      <c r="T36" s="75" t="str">
        <f>+'data''15'!H32</f>
        <v>N</v>
      </c>
      <c r="U36" s="76" t="str">
        <f>'data''15'!I32</f>
        <v>N</v>
      </c>
      <c r="V36" s="77"/>
      <c r="W36" s="78" t="str">
        <f t="shared" si="10"/>
        <v/>
      </c>
      <c r="X36" s="79" t="str">
        <f t="shared" si="11"/>
        <v/>
      </c>
      <c r="Y36" s="77">
        <f t="shared" si="13"/>
        <v>2524.4077365890016</v>
      </c>
      <c r="Z36" s="5">
        <v>0</v>
      </c>
      <c r="AA36" s="5">
        <v>0</v>
      </c>
      <c r="AC36" s="35" t="str">
        <f t="shared" si="12"/>
        <v/>
      </c>
    </row>
    <row r="37" spans="1:29">
      <c r="A37" s="80"/>
      <c r="B37" s="66">
        <v>42034</v>
      </c>
      <c r="C37" s="67">
        <f>'data''15'!B33</f>
        <v>0</v>
      </c>
      <c r="D37" s="68">
        <f t="shared" si="0"/>
        <v>900</v>
      </c>
      <c r="E37" s="69">
        <f t="shared" si="1"/>
        <v>0</v>
      </c>
      <c r="F37" s="70">
        <f t="shared" si="2"/>
        <v>0</v>
      </c>
      <c r="G37" s="71">
        <f t="shared" si="3"/>
        <v>0</v>
      </c>
      <c r="H37" s="68">
        <f t="shared" si="4"/>
        <v>900</v>
      </c>
      <c r="I37" s="72">
        <f t="shared" si="5"/>
        <v>0</v>
      </c>
      <c r="J37" s="72">
        <f t="shared" si="6"/>
        <v>52.099191489383202</v>
      </c>
      <c r="K37" s="71">
        <f t="shared" si="7"/>
        <v>0</v>
      </c>
      <c r="L37" s="67">
        <f>'data''15'!C33</f>
        <v>952.0991914893832</v>
      </c>
      <c r="M37" s="67">
        <f t="shared" si="8"/>
        <v>3482</v>
      </c>
      <c r="N37" s="73">
        <f>'data''15'!D33</f>
        <v>900</v>
      </c>
      <c r="O37" s="70">
        <f>+'data''15'!F33</f>
        <v>50</v>
      </c>
      <c r="P37" s="74">
        <f t="shared" si="9"/>
        <v>950</v>
      </c>
      <c r="Q37" s="67">
        <f>IF('data''15'!G33&lt;Z37,'data''15'!G33,'data''15'!G33-Z37)</f>
        <v>3482</v>
      </c>
      <c r="R37" s="75">
        <v>0</v>
      </c>
      <c r="S37" s="75">
        <v>0</v>
      </c>
      <c r="T37" s="75" t="str">
        <f>+'data''15'!H33</f>
        <v>N</v>
      </c>
      <c r="U37" s="76" t="str">
        <f>'data''15'!I33</f>
        <v>N</v>
      </c>
      <c r="V37" s="77"/>
      <c r="W37" s="78" t="str">
        <f t="shared" si="10"/>
        <v/>
      </c>
      <c r="X37" s="79" t="str">
        <f t="shared" si="11"/>
        <v/>
      </c>
      <c r="Y37" s="77">
        <f t="shared" si="13"/>
        <v>2529.900808510617</v>
      </c>
      <c r="Z37" s="5">
        <v>0</v>
      </c>
      <c r="AA37" s="5">
        <v>0</v>
      </c>
      <c r="AC37" s="35" t="str">
        <f t="shared" si="12"/>
        <v/>
      </c>
    </row>
    <row r="38" spans="1:29">
      <c r="A38" s="80"/>
      <c r="B38" s="66">
        <v>42035</v>
      </c>
      <c r="C38" s="67">
        <f>'data''15'!B34</f>
        <v>0</v>
      </c>
      <c r="D38" s="68">
        <f t="shared" si="0"/>
        <v>900</v>
      </c>
      <c r="E38" s="69">
        <f t="shared" si="1"/>
        <v>0</v>
      </c>
      <c r="F38" s="70">
        <f t="shared" si="2"/>
        <v>0</v>
      </c>
      <c r="G38" s="71">
        <f t="shared" si="3"/>
        <v>0</v>
      </c>
      <c r="H38" s="68">
        <f t="shared" si="4"/>
        <v>900</v>
      </c>
      <c r="I38" s="72">
        <f t="shared" si="5"/>
        <v>0</v>
      </c>
      <c r="J38" s="72">
        <f t="shared" si="6"/>
        <v>50.648191640570531</v>
      </c>
      <c r="K38" s="71">
        <f t="shared" si="7"/>
        <v>0</v>
      </c>
      <c r="L38" s="67">
        <f>'data''15'!C34</f>
        <v>950.64819164057053</v>
      </c>
      <c r="M38" s="67">
        <f t="shared" si="8"/>
        <v>3771</v>
      </c>
      <c r="N38" s="73">
        <f>'data''15'!D34</f>
        <v>900</v>
      </c>
      <c r="O38" s="70">
        <f>+'data''15'!F34</f>
        <v>50</v>
      </c>
      <c r="P38" s="74">
        <f t="shared" si="9"/>
        <v>950</v>
      </c>
      <c r="Q38" s="67">
        <f>IF('data''15'!G34&lt;Z38,'data''15'!G34,'data''15'!G34-Z38)</f>
        <v>3771</v>
      </c>
      <c r="R38" s="75">
        <v>0</v>
      </c>
      <c r="S38" s="75">
        <v>0</v>
      </c>
      <c r="T38" s="75" t="str">
        <f>+'data''15'!H34</f>
        <v>N</v>
      </c>
      <c r="U38" s="76" t="str">
        <f>'data''15'!I34</f>
        <v>N</v>
      </c>
      <c r="V38" s="77"/>
      <c r="W38" s="78" t="str">
        <f t="shared" si="10"/>
        <v/>
      </c>
      <c r="X38" s="79" t="str">
        <f t="shared" si="11"/>
        <v/>
      </c>
      <c r="Y38" s="77">
        <f t="shared" si="13"/>
        <v>2820.3518083594295</v>
      </c>
      <c r="Z38" s="5">
        <v>0</v>
      </c>
      <c r="AA38" s="5">
        <v>0</v>
      </c>
      <c r="AC38" s="35" t="str">
        <f t="shared" si="12"/>
        <v/>
      </c>
    </row>
    <row r="39" spans="1:29">
      <c r="A39" s="80"/>
      <c r="B39" s="66">
        <v>42036</v>
      </c>
      <c r="C39" s="67">
        <f>'data''15'!B35</f>
        <v>0</v>
      </c>
      <c r="D39" s="68">
        <f t="shared" si="0"/>
        <v>900</v>
      </c>
      <c r="E39" s="69">
        <f t="shared" si="1"/>
        <v>0</v>
      </c>
      <c r="F39" s="70">
        <f t="shared" si="2"/>
        <v>0</v>
      </c>
      <c r="G39" s="71">
        <f t="shared" si="3"/>
        <v>0</v>
      </c>
      <c r="H39" s="68">
        <f t="shared" si="4"/>
        <v>900</v>
      </c>
      <c r="I39" s="72">
        <f t="shared" si="5"/>
        <v>0</v>
      </c>
      <c r="J39" s="72">
        <f t="shared" si="6"/>
        <v>52.415067126841336</v>
      </c>
      <c r="K39" s="71">
        <f t="shared" si="7"/>
        <v>0</v>
      </c>
      <c r="L39" s="67">
        <f>'data''15'!C35</f>
        <v>952.41506712684134</v>
      </c>
      <c r="M39" s="67">
        <f t="shared" si="8"/>
        <v>2876</v>
      </c>
      <c r="N39" s="73">
        <f>'data''15'!D35</f>
        <v>900</v>
      </c>
      <c r="O39" s="70">
        <f>+'data''15'!F35</f>
        <v>50</v>
      </c>
      <c r="P39" s="74">
        <f t="shared" si="9"/>
        <v>950</v>
      </c>
      <c r="Q39" s="67">
        <f>IF('data''15'!G35&lt;Z39,'data''15'!G35,'data''15'!G35-Z39)</f>
        <v>2876</v>
      </c>
      <c r="R39" s="75">
        <v>0</v>
      </c>
      <c r="S39" s="75">
        <v>0</v>
      </c>
      <c r="T39" s="75" t="str">
        <f>+'data''15'!H35</f>
        <v>N</v>
      </c>
      <c r="U39" s="76" t="str">
        <f>'data''15'!I35</f>
        <v>N</v>
      </c>
      <c r="V39" s="77"/>
      <c r="W39" s="78" t="str">
        <f t="shared" si="10"/>
        <v/>
      </c>
      <c r="X39" s="79" t="str">
        <f t="shared" si="11"/>
        <v/>
      </c>
      <c r="Y39" s="77">
        <f t="shared" si="13"/>
        <v>1923.5849328731588</v>
      </c>
      <c r="Z39" s="5">
        <v>0</v>
      </c>
      <c r="AA39" s="5">
        <v>0</v>
      </c>
      <c r="AC39" s="35" t="str">
        <f t="shared" si="12"/>
        <v/>
      </c>
    </row>
    <row r="40" spans="1:29">
      <c r="A40" s="80"/>
      <c r="B40" s="66">
        <v>42037</v>
      </c>
      <c r="C40" s="67">
        <f>'data''15'!B36</f>
        <v>0</v>
      </c>
      <c r="D40" s="68">
        <f t="shared" si="0"/>
        <v>900</v>
      </c>
      <c r="E40" s="69">
        <f t="shared" si="1"/>
        <v>0</v>
      </c>
      <c r="F40" s="70">
        <f t="shared" si="2"/>
        <v>0</v>
      </c>
      <c r="G40" s="71">
        <f t="shared" si="3"/>
        <v>0</v>
      </c>
      <c r="H40" s="68">
        <f t="shared" si="4"/>
        <v>900</v>
      </c>
      <c r="I40" s="72">
        <f t="shared" si="5"/>
        <v>0</v>
      </c>
      <c r="J40" s="72">
        <f t="shared" si="6"/>
        <v>53.264070387148422</v>
      </c>
      <c r="K40" s="71">
        <f t="shared" si="7"/>
        <v>0</v>
      </c>
      <c r="L40" s="67">
        <f>'data''15'!C36</f>
        <v>953.26407038714842</v>
      </c>
      <c r="M40" s="67">
        <f t="shared" si="8"/>
        <v>2626</v>
      </c>
      <c r="N40" s="73">
        <f>'data''15'!D36</f>
        <v>900</v>
      </c>
      <c r="O40" s="70">
        <f>+'data''15'!F36</f>
        <v>50</v>
      </c>
      <c r="P40" s="74">
        <f t="shared" si="9"/>
        <v>950</v>
      </c>
      <c r="Q40" s="67">
        <f>IF('data''15'!G36&lt;Z40,'data''15'!G36,'data''15'!G36-Z40)</f>
        <v>2626</v>
      </c>
      <c r="R40" s="75">
        <v>0</v>
      </c>
      <c r="S40" s="75">
        <v>0</v>
      </c>
      <c r="T40" s="75" t="str">
        <f>+'data''15'!H36</f>
        <v>N</v>
      </c>
      <c r="U40" s="76" t="str">
        <f>'data''15'!I36</f>
        <v>N</v>
      </c>
      <c r="V40" s="77"/>
      <c r="W40" s="78" t="str">
        <f t="shared" si="10"/>
        <v/>
      </c>
      <c r="X40" s="79" t="str">
        <f t="shared" si="11"/>
        <v/>
      </c>
      <c r="Y40" s="77">
        <f t="shared" si="13"/>
        <v>1672.7359296128516</v>
      </c>
      <c r="Z40" s="5">
        <v>0</v>
      </c>
      <c r="AA40" s="5">
        <v>0</v>
      </c>
      <c r="AC40" s="35" t="str">
        <f t="shared" si="12"/>
        <v/>
      </c>
    </row>
    <row r="41" spans="1:29">
      <c r="A41" s="80"/>
      <c r="B41" s="66">
        <v>42038</v>
      </c>
      <c r="C41" s="67">
        <f>'data''15'!B37</f>
        <v>0</v>
      </c>
      <c r="D41" s="68">
        <f t="shared" si="0"/>
        <v>900</v>
      </c>
      <c r="E41" s="69">
        <f t="shared" si="1"/>
        <v>0</v>
      </c>
      <c r="F41" s="70">
        <f t="shared" si="2"/>
        <v>0</v>
      </c>
      <c r="G41" s="71">
        <f t="shared" si="3"/>
        <v>0</v>
      </c>
      <c r="H41" s="68">
        <f t="shared" si="4"/>
        <v>900</v>
      </c>
      <c r="I41" s="72">
        <f t="shared" si="5"/>
        <v>0</v>
      </c>
      <c r="J41" s="72">
        <f t="shared" si="6"/>
        <v>53.870899999999892</v>
      </c>
      <c r="K41" s="71">
        <f t="shared" si="7"/>
        <v>0</v>
      </c>
      <c r="L41" s="67">
        <f>'data''15'!C37</f>
        <v>953.87089999999989</v>
      </c>
      <c r="M41" s="67">
        <f t="shared" si="8"/>
        <v>2626</v>
      </c>
      <c r="N41" s="73">
        <f>'data''15'!D37</f>
        <v>900</v>
      </c>
      <c r="O41" s="70">
        <f>+'data''15'!F37</f>
        <v>50</v>
      </c>
      <c r="P41" s="74">
        <f t="shared" si="9"/>
        <v>950</v>
      </c>
      <c r="Q41" s="67">
        <f>IF('data''15'!G37&lt;Z41,'data''15'!G37,'data''15'!G37-Z41)</f>
        <v>2626</v>
      </c>
      <c r="R41" s="75">
        <v>0</v>
      </c>
      <c r="S41" s="75">
        <v>0</v>
      </c>
      <c r="T41" s="75" t="str">
        <f>+'data''15'!H37</f>
        <v>N</v>
      </c>
      <c r="U41" s="76" t="str">
        <f>'data''15'!I37</f>
        <v>N</v>
      </c>
      <c r="V41" s="77"/>
      <c r="W41" s="78" t="str">
        <f t="shared" si="10"/>
        <v/>
      </c>
      <c r="X41" s="79" t="str">
        <f t="shared" si="11"/>
        <v/>
      </c>
      <c r="Y41" s="77">
        <f t="shared" si="13"/>
        <v>1672.1291000000001</v>
      </c>
      <c r="Z41" s="5">
        <v>0</v>
      </c>
      <c r="AA41" s="5">
        <v>0</v>
      </c>
      <c r="AC41" s="35" t="str">
        <f t="shared" si="12"/>
        <v/>
      </c>
    </row>
    <row r="42" spans="1:29">
      <c r="A42" s="80"/>
      <c r="B42" s="66">
        <v>42039</v>
      </c>
      <c r="C42" s="67">
        <f>'data''15'!B38</f>
        <v>0</v>
      </c>
      <c r="D42" s="68">
        <f t="shared" si="0"/>
        <v>900</v>
      </c>
      <c r="E42" s="69">
        <f t="shared" si="1"/>
        <v>0</v>
      </c>
      <c r="F42" s="70">
        <f t="shared" si="2"/>
        <v>0</v>
      </c>
      <c r="G42" s="71">
        <f t="shared" si="3"/>
        <v>0</v>
      </c>
      <c r="H42" s="68">
        <f t="shared" si="4"/>
        <v>900</v>
      </c>
      <c r="I42" s="72">
        <f t="shared" si="5"/>
        <v>0</v>
      </c>
      <c r="J42" s="72">
        <f t="shared" si="6"/>
        <v>52.583939999999984</v>
      </c>
      <c r="K42" s="71">
        <f t="shared" si="7"/>
        <v>0</v>
      </c>
      <c r="L42" s="67">
        <f>'data''15'!C38</f>
        <v>952.58393999999998</v>
      </c>
      <c r="M42" s="67">
        <f t="shared" si="8"/>
        <v>1591</v>
      </c>
      <c r="N42" s="73">
        <f>'data''15'!D38</f>
        <v>900</v>
      </c>
      <c r="O42" s="70">
        <f>+'data''15'!F38</f>
        <v>50</v>
      </c>
      <c r="P42" s="74">
        <f t="shared" si="9"/>
        <v>950</v>
      </c>
      <c r="Q42" s="67">
        <f>IF('data''15'!G38&lt;Z42,'data''15'!G38,'data''15'!G38-Z42)</f>
        <v>1591</v>
      </c>
      <c r="R42" s="75">
        <v>0</v>
      </c>
      <c r="S42" s="75">
        <v>0</v>
      </c>
      <c r="T42" s="75" t="str">
        <f>+'data''15'!H38</f>
        <v>N</v>
      </c>
      <c r="U42" s="76" t="str">
        <f>'data''15'!I38</f>
        <v>N</v>
      </c>
      <c r="V42" s="77"/>
      <c r="W42" s="78" t="str">
        <f t="shared" si="10"/>
        <v/>
      </c>
      <c r="X42" s="79" t="str">
        <f t="shared" si="11"/>
        <v/>
      </c>
      <c r="Y42" s="77">
        <f t="shared" si="13"/>
        <v>638.41606000000002</v>
      </c>
      <c r="Z42" s="5">
        <v>0</v>
      </c>
      <c r="AA42" s="5">
        <v>0</v>
      </c>
      <c r="AC42" s="35" t="str">
        <f t="shared" si="12"/>
        <v/>
      </c>
    </row>
    <row r="43" spans="1:29">
      <c r="A43" s="80"/>
      <c r="B43" s="66">
        <v>42040</v>
      </c>
      <c r="C43" s="67">
        <f>'data''15'!B39</f>
        <v>0</v>
      </c>
      <c r="D43" s="68">
        <f t="shared" si="0"/>
        <v>900</v>
      </c>
      <c r="E43" s="69">
        <f t="shared" si="1"/>
        <v>0</v>
      </c>
      <c r="F43" s="70">
        <f t="shared" si="2"/>
        <v>0</v>
      </c>
      <c r="G43" s="71">
        <f t="shared" si="3"/>
        <v>0</v>
      </c>
      <c r="H43" s="68">
        <f t="shared" si="4"/>
        <v>900</v>
      </c>
      <c r="I43" s="72">
        <f t="shared" si="5"/>
        <v>0</v>
      </c>
      <c r="J43" s="72">
        <f t="shared" si="6"/>
        <v>52.478579999999965</v>
      </c>
      <c r="K43" s="71">
        <f t="shared" si="7"/>
        <v>0</v>
      </c>
      <c r="L43" s="67">
        <f>'data''15'!C39</f>
        <v>952.47857999999997</v>
      </c>
      <c r="M43" s="67">
        <f t="shared" si="8"/>
        <v>1347</v>
      </c>
      <c r="N43" s="73">
        <f>'data''15'!D39</f>
        <v>900</v>
      </c>
      <c r="O43" s="70">
        <f>+'data''15'!F39</f>
        <v>50</v>
      </c>
      <c r="P43" s="74">
        <f t="shared" si="9"/>
        <v>950</v>
      </c>
      <c r="Q43" s="67">
        <f>IF('data''15'!G39&lt;Z43,'data''15'!G39,'data''15'!G39-Z43)</f>
        <v>1347</v>
      </c>
      <c r="R43" s="75">
        <v>0</v>
      </c>
      <c r="S43" s="75">
        <v>0</v>
      </c>
      <c r="T43" s="75" t="str">
        <f>+'data''15'!H39</f>
        <v>N</v>
      </c>
      <c r="U43" s="76" t="str">
        <f>'data''15'!I39</f>
        <v>N</v>
      </c>
      <c r="V43" s="77"/>
      <c r="W43" s="78" t="str">
        <f t="shared" si="10"/>
        <v/>
      </c>
      <c r="X43" s="79" t="str">
        <f t="shared" si="11"/>
        <v/>
      </c>
      <c r="Y43" s="77">
        <f t="shared" si="13"/>
        <v>394.52142000000003</v>
      </c>
      <c r="Z43" s="5">
        <v>0</v>
      </c>
      <c r="AA43" s="5">
        <v>0</v>
      </c>
      <c r="AC43" s="35" t="str">
        <f t="shared" si="12"/>
        <v/>
      </c>
    </row>
    <row r="44" spans="1:29">
      <c r="A44" s="80"/>
      <c r="B44" s="66">
        <v>42041</v>
      </c>
      <c r="C44" s="67">
        <f>'data''15'!B40</f>
        <v>0</v>
      </c>
      <c r="D44" s="68">
        <f t="shared" si="0"/>
        <v>900</v>
      </c>
      <c r="E44" s="69">
        <f t="shared" si="1"/>
        <v>0</v>
      </c>
      <c r="F44" s="70">
        <f t="shared" si="2"/>
        <v>0</v>
      </c>
      <c r="G44" s="71">
        <f t="shared" si="3"/>
        <v>0</v>
      </c>
      <c r="H44" s="68">
        <f t="shared" si="4"/>
        <v>900</v>
      </c>
      <c r="I44" s="72">
        <f t="shared" si="5"/>
        <v>0</v>
      </c>
      <c r="J44" s="72">
        <f t="shared" si="6"/>
        <v>57.572000000000003</v>
      </c>
      <c r="K44" s="71">
        <f t="shared" si="7"/>
        <v>0</v>
      </c>
      <c r="L44" s="67">
        <f>'data''15'!C40</f>
        <v>957.572</v>
      </c>
      <c r="M44" s="67">
        <f t="shared" si="8"/>
        <v>1607</v>
      </c>
      <c r="N44" s="73">
        <f>'data''15'!D40</f>
        <v>900</v>
      </c>
      <c r="O44" s="70">
        <f>+'data''15'!F40</f>
        <v>50</v>
      </c>
      <c r="P44" s="74">
        <f t="shared" si="9"/>
        <v>950</v>
      </c>
      <c r="Q44" s="67">
        <f>IF('data''15'!G40&lt;Z44,'data''15'!G40,'data''15'!G40-Z44)</f>
        <v>1607</v>
      </c>
      <c r="R44" s="75">
        <v>0</v>
      </c>
      <c r="S44" s="75">
        <v>0</v>
      </c>
      <c r="T44" s="75" t="str">
        <f>+'data''15'!H40</f>
        <v>N</v>
      </c>
      <c r="U44" s="76" t="str">
        <f>'data''15'!I40</f>
        <v>N</v>
      </c>
      <c r="V44" s="77"/>
      <c r="W44" s="78" t="str">
        <f t="shared" si="10"/>
        <v/>
      </c>
      <c r="X44" s="79" t="str">
        <f t="shared" si="11"/>
        <v/>
      </c>
      <c r="Y44" s="77">
        <f t="shared" si="13"/>
        <v>649.42799999999988</v>
      </c>
      <c r="Z44" s="5">
        <v>0</v>
      </c>
      <c r="AA44" s="5">
        <v>0</v>
      </c>
      <c r="AC44" s="35" t="str">
        <f t="shared" si="12"/>
        <v/>
      </c>
    </row>
    <row r="45" spans="1:29">
      <c r="A45" s="80"/>
      <c r="B45" s="66">
        <v>42042</v>
      </c>
      <c r="C45" s="67">
        <f>'data''15'!B41</f>
        <v>0</v>
      </c>
      <c r="D45" s="68">
        <f t="shared" si="0"/>
        <v>0</v>
      </c>
      <c r="E45" s="69">
        <f t="shared" si="1"/>
        <v>0</v>
      </c>
      <c r="F45" s="70">
        <f t="shared" si="2"/>
        <v>51.978999999999928</v>
      </c>
      <c r="G45" s="71">
        <f t="shared" si="3"/>
        <v>900</v>
      </c>
      <c r="H45" s="68">
        <f t="shared" si="4"/>
        <v>951.97899999999993</v>
      </c>
      <c r="I45" s="72">
        <f t="shared" si="5"/>
        <v>0</v>
      </c>
      <c r="J45" s="72">
        <f t="shared" si="6"/>
        <v>0</v>
      </c>
      <c r="K45" s="71">
        <f t="shared" si="7"/>
        <v>0</v>
      </c>
      <c r="L45" s="67">
        <f>'data''15'!C41</f>
        <v>951.97899999999993</v>
      </c>
      <c r="M45" s="67">
        <f t="shared" si="8"/>
        <v>2970</v>
      </c>
      <c r="N45" s="73">
        <f>'data''15'!D41</f>
        <v>900</v>
      </c>
      <c r="O45" s="70">
        <f>+'data''15'!F41</f>
        <v>50</v>
      </c>
      <c r="P45" s="74">
        <f t="shared" si="9"/>
        <v>950</v>
      </c>
      <c r="Q45" s="67">
        <f>IF('data''15'!G41&lt;Z45,'data''15'!G41,'data''15'!G41-Z45)</f>
        <v>2970</v>
      </c>
      <c r="R45" s="75">
        <v>0</v>
      </c>
      <c r="S45" s="75">
        <v>0</v>
      </c>
      <c r="T45" s="75" t="str">
        <f>+'data''15'!H41</f>
        <v>y</v>
      </c>
      <c r="U45" s="76" t="str">
        <f>'data''15'!I41</f>
        <v>N</v>
      </c>
      <c r="V45" s="77"/>
      <c r="W45" s="78" t="str">
        <f t="shared" si="10"/>
        <v/>
      </c>
      <c r="X45" s="79" t="str">
        <f t="shared" si="11"/>
        <v/>
      </c>
      <c r="Y45" s="77">
        <f t="shared" si="13"/>
        <v>2970</v>
      </c>
      <c r="Z45" s="5">
        <v>0</v>
      </c>
      <c r="AA45" s="5">
        <v>0</v>
      </c>
      <c r="AC45" s="35" t="str">
        <f t="shared" si="12"/>
        <v/>
      </c>
    </row>
    <row r="46" spans="1:29">
      <c r="A46" s="80"/>
      <c r="B46" s="66">
        <v>42043</v>
      </c>
      <c r="C46" s="67">
        <f>'data''15'!B42</f>
        <v>0</v>
      </c>
      <c r="D46" s="68">
        <f t="shared" si="0"/>
        <v>0</v>
      </c>
      <c r="E46" s="69">
        <f t="shared" si="1"/>
        <v>0</v>
      </c>
      <c r="F46" s="70">
        <f t="shared" si="2"/>
        <v>57.07770000000005</v>
      </c>
      <c r="G46" s="71">
        <f t="shared" si="3"/>
        <v>900</v>
      </c>
      <c r="H46" s="68">
        <f t="shared" si="4"/>
        <v>957.07770000000005</v>
      </c>
      <c r="I46" s="72">
        <f t="shared" si="5"/>
        <v>0</v>
      </c>
      <c r="J46" s="72">
        <f t="shared" si="6"/>
        <v>0</v>
      </c>
      <c r="K46" s="71">
        <f t="shared" si="7"/>
        <v>0</v>
      </c>
      <c r="L46" s="67">
        <f>'data''15'!C42</f>
        <v>957.07770000000005</v>
      </c>
      <c r="M46" s="67">
        <f t="shared" si="8"/>
        <v>3959</v>
      </c>
      <c r="N46" s="73">
        <f>'data''15'!D42</f>
        <v>900</v>
      </c>
      <c r="O46" s="70">
        <f>+'data''15'!F42</f>
        <v>50</v>
      </c>
      <c r="P46" s="74">
        <f t="shared" si="9"/>
        <v>950</v>
      </c>
      <c r="Q46" s="67">
        <f>IF('data''15'!G42&lt;Z46,'data''15'!G42,'data''15'!G42-Z46)</f>
        <v>3959</v>
      </c>
      <c r="R46" s="75">
        <v>0</v>
      </c>
      <c r="S46" s="75">
        <v>0</v>
      </c>
      <c r="T46" s="75" t="str">
        <f>+'data''15'!H42</f>
        <v>y</v>
      </c>
      <c r="U46" s="76" t="str">
        <f>'data''15'!I42</f>
        <v>N</v>
      </c>
      <c r="V46" s="77"/>
      <c r="W46" s="78" t="str">
        <f t="shared" si="10"/>
        <v/>
      </c>
      <c r="X46" s="79" t="str">
        <f t="shared" si="11"/>
        <v/>
      </c>
      <c r="Y46" s="77">
        <f t="shared" si="13"/>
        <v>3959</v>
      </c>
      <c r="Z46" s="5">
        <v>0</v>
      </c>
      <c r="AA46" s="5">
        <v>0</v>
      </c>
      <c r="AC46" s="35" t="str">
        <f t="shared" si="12"/>
        <v/>
      </c>
    </row>
    <row r="47" spans="1:29">
      <c r="A47" s="80"/>
      <c r="B47" s="66">
        <v>42044</v>
      </c>
      <c r="C47" s="67">
        <f>'data''15'!B43</f>
        <v>0</v>
      </c>
      <c r="D47" s="68">
        <f t="shared" si="0"/>
        <v>0</v>
      </c>
      <c r="E47" s="69">
        <f t="shared" si="1"/>
        <v>0</v>
      </c>
      <c r="F47" s="70">
        <f t="shared" si="2"/>
        <v>53.823499999999967</v>
      </c>
      <c r="G47" s="71">
        <f t="shared" si="3"/>
        <v>900</v>
      </c>
      <c r="H47" s="68">
        <f t="shared" si="4"/>
        <v>953.82349999999997</v>
      </c>
      <c r="I47" s="72">
        <f t="shared" si="5"/>
        <v>0</v>
      </c>
      <c r="J47" s="72">
        <f t="shared" si="6"/>
        <v>0</v>
      </c>
      <c r="K47" s="71">
        <f t="shared" si="7"/>
        <v>0</v>
      </c>
      <c r="L47" s="67">
        <f>'data''15'!C43</f>
        <v>953.82349999999997</v>
      </c>
      <c r="M47" s="67">
        <f t="shared" si="8"/>
        <v>4652</v>
      </c>
      <c r="N47" s="73">
        <f>'data''15'!D43</f>
        <v>900</v>
      </c>
      <c r="O47" s="70">
        <f>+'data''15'!F43</f>
        <v>50</v>
      </c>
      <c r="P47" s="74">
        <f t="shared" si="9"/>
        <v>950</v>
      </c>
      <c r="Q47" s="67">
        <f>IF('data''15'!G43&lt;Z47,'data''15'!G43,'data''15'!G43-Z47)</f>
        <v>4652</v>
      </c>
      <c r="R47" s="75">
        <v>0</v>
      </c>
      <c r="S47" s="75">
        <v>0</v>
      </c>
      <c r="T47" s="75" t="str">
        <f>+'data''15'!H43</f>
        <v>y</v>
      </c>
      <c r="U47" s="76" t="str">
        <f>'data''15'!I43</f>
        <v>N</v>
      </c>
      <c r="V47" s="77"/>
      <c r="W47" s="78" t="str">
        <f t="shared" si="10"/>
        <v/>
      </c>
      <c r="X47" s="79" t="str">
        <f t="shared" si="11"/>
        <v/>
      </c>
      <c r="Y47" s="77">
        <f t="shared" si="13"/>
        <v>4652</v>
      </c>
      <c r="Z47" s="5">
        <v>0</v>
      </c>
      <c r="AA47" s="5">
        <v>0</v>
      </c>
      <c r="AC47" s="35" t="str">
        <f t="shared" si="12"/>
        <v/>
      </c>
    </row>
    <row r="48" spans="1:29">
      <c r="A48" s="80"/>
      <c r="B48" s="66">
        <v>42045</v>
      </c>
      <c r="C48" s="67">
        <f>'data''15'!B44</f>
        <v>0</v>
      </c>
      <c r="D48" s="68">
        <f t="shared" si="0"/>
        <v>0</v>
      </c>
      <c r="E48" s="69">
        <f t="shared" si="1"/>
        <v>0</v>
      </c>
      <c r="F48" s="70">
        <f t="shared" si="2"/>
        <v>53.015999999999963</v>
      </c>
      <c r="G48" s="71">
        <f t="shared" si="3"/>
        <v>900</v>
      </c>
      <c r="H48" s="68">
        <f t="shared" si="4"/>
        <v>953.01599999999996</v>
      </c>
      <c r="I48" s="72">
        <f t="shared" si="5"/>
        <v>0</v>
      </c>
      <c r="J48" s="72">
        <f t="shared" si="6"/>
        <v>0</v>
      </c>
      <c r="K48" s="71">
        <f t="shared" si="7"/>
        <v>0</v>
      </c>
      <c r="L48" s="67">
        <f>'data''15'!C44</f>
        <v>953.01599999999996</v>
      </c>
      <c r="M48" s="67">
        <f t="shared" si="8"/>
        <v>5488</v>
      </c>
      <c r="N48" s="73">
        <f>'data''15'!D44</f>
        <v>900</v>
      </c>
      <c r="O48" s="70">
        <f>+'data''15'!F44</f>
        <v>50</v>
      </c>
      <c r="P48" s="74">
        <f t="shared" si="9"/>
        <v>950</v>
      </c>
      <c r="Q48" s="67">
        <f>IF('data''15'!G44&lt;Z48,'data''15'!G44,'data''15'!G44-Z48)</f>
        <v>5488</v>
      </c>
      <c r="R48" s="75">
        <v>0</v>
      </c>
      <c r="S48" s="75">
        <v>0</v>
      </c>
      <c r="T48" s="75" t="str">
        <f>+'data''15'!H44</f>
        <v>y</v>
      </c>
      <c r="U48" s="76" t="str">
        <f>'data''15'!I44</f>
        <v>N</v>
      </c>
      <c r="V48" s="77"/>
      <c r="W48" s="78" t="str">
        <f t="shared" si="10"/>
        <v/>
      </c>
      <c r="X48" s="79" t="str">
        <f t="shared" si="11"/>
        <v/>
      </c>
      <c r="Y48" s="77">
        <f t="shared" si="13"/>
        <v>5488</v>
      </c>
      <c r="Z48" s="5">
        <v>0</v>
      </c>
      <c r="AA48" s="5">
        <v>0</v>
      </c>
      <c r="AC48" s="35" t="str">
        <f t="shared" si="12"/>
        <v/>
      </c>
    </row>
    <row r="49" spans="1:29">
      <c r="A49" s="80"/>
      <c r="B49" s="66">
        <v>42046</v>
      </c>
      <c r="C49" s="67">
        <f>'data''15'!B45</f>
        <v>0</v>
      </c>
      <c r="D49" s="68">
        <f t="shared" si="0"/>
        <v>0</v>
      </c>
      <c r="E49" s="69">
        <f t="shared" si="1"/>
        <v>0</v>
      </c>
      <c r="F49" s="70">
        <f t="shared" si="2"/>
        <v>56.682000000000016</v>
      </c>
      <c r="G49" s="71">
        <f t="shared" si="3"/>
        <v>900</v>
      </c>
      <c r="H49" s="68">
        <f t="shared" si="4"/>
        <v>956.68200000000002</v>
      </c>
      <c r="I49" s="72">
        <f t="shared" si="5"/>
        <v>0</v>
      </c>
      <c r="J49" s="72">
        <f t="shared" si="6"/>
        <v>0</v>
      </c>
      <c r="K49" s="71">
        <f t="shared" si="7"/>
        <v>0</v>
      </c>
      <c r="L49" s="67">
        <f>'data''15'!C45</f>
        <v>956.68200000000002</v>
      </c>
      <c r="M49" s="67">
        <f t="shared" si="8"/>
        <v>6011</v>
      </c>
      <c r="N49" s="73">
        <f>'data''15'!D45</f>
        <v>900</v>
      </c>
      <c r="O49" s="70">
        <f>+'data''15'!F45</f>
        <v>50</v>
      </c>
      <c r="P49" s="74">
        <f t="shared" si="9"/>
        <v>950</v>
      </c>
      <c r="Q49" s="67">
        <f>IF('data''15'!G45&lt;Z49,'data''15'!G45,'data''15'!G45-Z49)</f>
        <v>6011</v>
      </c>
      <c r="R49" s="75">
        <v>0</v>
      </c>
      <c r="S49" s="75">
        <v>0</v>
      </c>
      <c r="T49" s="75" t="str">
        <f>+'data''15'!H45</f>
        <v>y</v>
      </c>
      <c r="U49" s="76" t="str">
        <f>'data''15'!I45</f>
        <v>N</v>
      </c>
      <c r="V49" s="77"/>
      <c r="W49" s="78" t="str">
        <f t="shared" si="10"/>
        <v/>
      </c>
      <c r="X49" s="79" t="str">
        <f t="shared" si="11"/>
        <v/>
      </c>
      <c r="Y49" s="77">
        <f t="shared" si="13"/>
        <v>6011</v>
      </c>
      <c r="Z49" s="5">
        <v>0</v>
      </c>
      <c r="AA49" s="5">
        <v>0</v>
      </c>
      <c r="AC49" s="35" t="str">
        <f t="shared" si="12"/>
        <v/>
      </c>
    </row>
    <row r="50" spans="1:29">
      <c r="A50" s="80"/>
      <c r="B50" s="66">
        <v>42047</v>
      </c>
      <c r="C50" s="67">
        <f>'data''15'!B46</f>
        <v>0</v>
      </c>
      <c r="D50" s="68">
        <f t="shared" si="0"/>
        <v>0</v>
      </c>
      <c r="E50" s="69">
        <f t="shared" si="1"/>
        <v>0</v>
      </c>
      <c r="F50" s="70">
        <f t="shared" si="2"/>
        <v>59.200000000000045</v>
      </c>
      <c r="G50" s="71">
        <f t="shared" si="3"/>
        <v>900</v>
      </c>
      <c r="H50" s="68">
        <f t="shared" si="4"/>
        <v>959.2</v>
      </c>
      <c r="I50" s="72">
        <f t="shared" si="5"/>
        <v>0</v>
      </c>
      <c r="J50" s="72">
        <f t="shared" si="6"/>
        <v>0</v>
      </c>
      <c r="K50" s="71">
        <f t="shared" si="7"/>
        <v>0</v>
      </c>
      <c r="L50" s="67">
        <f>'data''15'!C46</f>
        <v>959.2</v>
      </c>
      <c r="M50" s="67">
        <f t="shared" si="8"/>
        <v>6101</v>
      </c>
      <c r="N50" s="73">
        <f>'data''15'!D46</f>
        <v>900</v>
      </c>
      <c r="O50" s="70">
        <f>+'data''15'!F46</f>
        <v>50</v>
      </c>
      <c r="P50" s="74">
        <f t="shared" si="9"/>
        <v>950</v>
      </c>
      <c r="Q50" s="67">
        <f>IF('data''15'!G46&lt;Z50,'data''15'!G46,'data''15'!G46-Z50)</f>
        <v>6101</v>
      </c>
      <c r="R50" s="75">
        <v>0</v>
      </c>
      <c r="S50" s="75">
        <v>0</v>
      </c>
      <c r="T50" s="75" t="str">
        <f>+'data''15'!H46</f>
        <v>y</v>
      </c>
      <c r="U50" s="76" t="str">
        <f>'data''15'!I46</f>
        <v>N</v>
      </c>
      <c r="V50" s="77"/>
      <c r="W50" s="78" t="str">
        <f t="shared" si="10"/>
        <v/>
      </c>
      <c r="X50" s="79" t="str">
        <f t="shared" si="11"/>
        <v/>
      </c>
      <c r="Y50" s="77">
        <f t="shared" si="13"/>
        <v>6101</v>
      </c>
      <c r="Z50" s="5">
        <v>0</v>
      </c>
      <c r="AA50" s="5">
        <v>0</v>
      </c>
      <c r="AC50" s="35" t="str">
        <f t="shared" si="12"/>
        <v/>
      </c>
    </row>
    <row r="51" spans="1:29">
      <c r="A51" s="80"/>
      <c r="B51" s="66">
        <v>42048</v>
      </c>
      <c r="C51" s="67">
        <f>'data''15'!B47</f>
        <v>0</v>
      </c>
      <c r="D51" s="68">
        <f t="shared" si="0"/>
        <v>0</v>
      </c>
      <c r="E51" s="69">
        <f t="shared" si="1"/>
        <v>0</v>
      </c>
      <c r="F51" s="70">
        <f t="shared" si="2"/>
        <v>58.664300000000026</v>
      </c>
      <c r="G51" s="71">
        <f t="shared" si="3"/>
        <v>900</v>
      </c>
      <c r="H51" s="68">
        <f t="shared" si="4"/>
        <v>958.66430000000003</v>
      </c>
      <c r="I51" s="72">
        <f t="shared" si="5"/>
        <v>0</v>
      </c>
      <c r="J51" s="72">
        <f t="shared" si="6"/>
        <v>0</v>
      </c>
      <c r="K51" s="71">
        <f t="shared" si="7"/>
        <v>0</v>
      </c>
      <c r="L51" s="67">
        <f>'data''15'!C47</f>
        <v>958.66430000000003</v>
      </c>
      <c r="M51" s="67">
        <f t="shared" si="8"/>
        <v>6097</v>
      </c>
      <c r="N51" s="73">
        <f>'data''15'!D47</f>
        <v>900</v>
      </c>
      <c r="O51" s="70">
        <f>+'data''15'!F47</f>
        <v>50</v>
      </c>
      <c r="P51" s="74">
        <f t="shared" si="9"/>
        <v>950</v>
      </c>
      <c r="Q51" s="67">
        <f>IF('data''15'!G47&lt;Z51,'data''15'!G47,'data''15'!G47-Z51)</f>
        <v>6097</v>
      </c>
      <c r="R51" s="75">
        <v>0</v>
      </c>
      <c r="S51" s="75">
        <v>0</v>
      </c>
      <c r="T51" s="75" t="str">
        <f>+'data''15'!H47</f>
        <v>y</v>
      </c>
      <c r="U51" s="76" t="str">
        <f>'data''15'!I47</f>
        <v>N</v>
      </c>
      <c r="V51" s="77"/>
      <c r="W51" s="78" t="str">
        <f t="shared" si="10"/>
        <v/>
      </c>
      <c r="X51" s="79" t="str">
        <f t="shared" si="11"/>
        <v/>
      </c>
      <c r="Y51" s="77">
        <f t="shared" si="13"/>
        <v>6097</v>
      </c>
      <c r="Z51" s="5">
        <v>0</v>
      </c>
      <c r="AA51" s="5">
        <v>0</v>
      </c>
      <c r="AC51" s="35" t="str">
        <f t="shared" si="12"/>
        <v/>
      </c>
    </row>
    <row r="52" spans="1:29">
      <c r="A52" s="80"/>
      <c r="B52" s="66">
        <v>42049</v>
      </c>
      <c r="C52" s="67">
        <f>'data''15'!B48</f>
        <v>0</v>
      </c>
      <c r="D52" s="68">
        <f t="shared" si="0"/>
        <v>0</v>
      </c>
      <c r="E52" s="69">
        <f t="shared" si="1"/>
        <v>0</v>
      </c>
      <c r="F52" s="70">
        <f t="shared" si="2"/>
        <v>57.665199999999913</v>
      </c>
      <c r="G52" s="71">
        <f t="shared" si="3"/>
        <v>900</v>
      </c>
      <c r="H52" s="68">
        <f t="shared" si="4"/>
        <v>957.66519999999991</v>
      </c>
      <c r="I52" s="72">
        <f t="shared" si="5"/>
        <v>0</v>
      </c>
      <c r="J52" s="72">
        <f t="shared" si="6"/>
        <v>0</v>
      </c>
      <c r="K52" s="71">
        <f t="shared" si="7"/>
        <v>0</v>
      </c>
      <c r="L52" s="67">
        <f>'data''15'!C48</f>
        <v>957.66519999999991</v>
      </c>
      <c r="M52" s="67">
        <f t="shared" si="8"/>
        <v>4986</v>
      </c>
      <c r="N52" s="73">
        <f>'data''15'!D48</f>
        <v>900</v>
      </c>
      <c r="O52" s="70">
        <f>+'data''15'!F48</f>
        <v>50</v>
      </c>
      <c r="P52" s="74">
        <f t="shared" si="9"/>
        <v>950</v>
      </c>
      <c r="Q52" s="67">
        <f>IF('data''15'!G48&lt;Z52,'data''15'!G48,'data''15'!G48-Z52)</f>
        <v>4986</v>
      </c>
      <c r="R52" s="75">
        <v>0</v>
      </c>
      <c r="S52" s="75">
        <v>0</v>
      </c>
      <c r="T52" s="75" t="str">
        <f>+'data''15'!H48</f>
        <v>y</v>
      </c>
      <c r="U52" s="76" t="str">
        <f>'data''15'!I48</f>
        <v>N</v>
      </c>
      <c r="V52" s="77"/>
      <c r="W52" s="78" t="str">
        <f t="shared" si="10"/>
        <v/>
      </c>
      <c r="X52" s="79" t="str">
        <f t="shared" si="11"/>
        <v/>
      </c>
      <c r="Y52" s="77">
        <f t="shared" si="13"/>
        <v>4986</v>
      </c>
      <c r="Z52" s="5">
        <v>0</v>
      </c>
      <c r="AA52" s="5">
        <v>0</v>
      </c>
      <c r="AC52" s="35" t="str">
        <f t="shared" si="12"/>
        <v/>
      </c>
    </row>
    <row r="53" spans="1:29">
      <c r="A53" s="80"/>
      <c r="B53" s="66">
        <v>42050</v>
      </c>
      <c r="C53" s="67">
        <f>'data''15'!B49</f>
        <v>0</v>
      </c>
      <c r="D53" s="68">
        <f t="shared" si="0"/>
        <v>0</v>
      </c>
      <c r="E53" s="69">
        <f t="shared" si="1"/>
        <v>0</v>
      </c>
      <c r="F53" s="70">
        <f t="shared" si="2"/>
        <v>60.605954999999994</v>
      </c>
      <c r="G53" s="71">
        <f t="shared" si="3"/>
        <v>900</v>
      </c>
      <c r="H53" s="68">
        <f t="shared" si="4"/>
        <v>960.60595499999999</v>
      </c>
      <c r="I53" s="72">
        <f t="shared" si="5"/>
        <v>0</v>
      </c>
      <c r="J53" s="72">
        <f t="shared" si="6"/>
        <v>0</v>
      </c>
      <c r="K53" s="71">
        <f t="shared" si="7"/>
        <v>0</v>
      </c>
      <c r="L53" s="67">
        <f>'data''15'!C49</f>
        <v>960.60595499999999</v>
      </c>
      <c r="M53" s="67">
        <f t="shared" si="8"/>
        <v>5699</v>
      </c>
      <c r="N53" s="73">
        <f>'data''15'!D49</f>
        <v>900</v>
      </c>
      <c r="O53" s="70">
        <f>+'data''15'!F49</f>
        <v>50</v>
      </c>
      <c r="P53" s="74">
        <f t="shared" si="9"/>
        <v>950</v>
      </c>
      <c r="Q53" s="67">
        <f>IF('data''15'!G49&lt;Z53,'data''15'!G49,'data''15'!G49-Z53)</f>
        <v>5699</v>
      </c>
      <c r="R53" s="75">
        <v>0</v>
      </c>
      <c r="S53" s="75">
        <v>0</v>
      </c>
      <c r="T53" s="75" t="str">
        <f>+'data''15'!H49</f>
        <v>y</v>
      </c>
      <c r="U53" s="76" t="str">
        <f>'data''15'!I49</f>
        <v>N</v>
      </c>
      <c r="V53" s="77"/>
      <c r="W53" s="78" t="str">
        <f t="shared" si="10"/>
        <v/>
      </c>
      <c r="X53" s="79" t="str">
        <f t="shared" si="11"/>
        <v/>
      </c>
      <c r="Y53" s="77">
        <f t="shared" si="13"/>
        <v>5699</v>
      </c>
      <c r="Z53" s="5">
        <v>0</v>
      </c>
      <c r="AA53" s="5">
        <v>0</v>
      </c>
      <c r="AC53" s="35" t="str">
        <f t="shared" si="12"/>
        <v/>
      </c>
    </row>
    <row r="54" spans="1:29">
      <c r="A54" s="80"/>
      <c r="B54" s="66">
        <v>42051</v>
      </c>
      <c r="C54" s="67">
        <f>'data''15'!B50</f>
        <v>0</v>
      </c>
      <c r="D54" s="68">
        <f t="shared" si="0"/>
        <v>0</v>
      </c>
      <c r="E54" s="69">
        <f t="shared" si="1"/>
        <v>0</v>
      </c>
      <c r="F54" s="70">
        <f t="shared" si="2"/>
        <v>61.405390000000011</v>
      </c>
      <c r="G54" s="71">
        <f t="shared" si="3"/>
        <v>900</v>
      </c>
      <c r="H54" s="68">
        <f t="shared" si="4"/>
        <v>961.40539000000001</v>
      </c>
      <c r="I54" s="72">
        <f t="shared" si="5"/>
        <v>0</v>
      </c>
      <c r="J54" s="72">
        <f t="shared" si="6"/>
        <v>0</v>
      </c>
      <c r="K54" s="71">
        <f t="shared" si="7"/>
        <v>0</v>
      </c>
      <c r="L54" s="67">
        <f>'data''15'!C50</f>
        <v>961.40539000000001</v>
      </c>
      <c r="M54" s="67">
        <f t="shared" si="8"/>
        <v>5435</v>
      </c>
      <c r="N54" s="73">
        <f>'data''15'!D50</f>
        <v>900</v>
      </c>
      <c r="O54" s="70">
        <f>+'data''15'!F50</f>
        <v>50</v>
      </c>
      <c r="P54" s="74">
        <f t="shared" si="9"/>
        <v>950</v>
      </c>
      <c r="Q54" s="67">
        <f>IF('data''15'!G50&lt;Z54,'data''15'!G50,'data''15'!G50-Z54)</f>
        <v>5435</v>
      </c>
      <c r="R54" s="75">
        <v>0</v>
      </c>
      <c r="S54" s="75">
        <v>0</v>
      </c>
      <c r="T54" s="75" t="str">
        <f>+'data''15'!H50</f>
        <v>y</v>
      </c>
      <c r="U54" s="76" t="str">
        <f>'data''15'!I50</f>
        <v>N</v>
      </c>
      <c r="V54" s="77"/>
      <c r="W54" s="78" t="str">
        <f t="shared" si="10"/>
        <v/>
      </c>
      <c r="X54" s="79" t="str">
        <f t="shared" si="11"/>
        <v/>
      </c>
      <c r="Y54" s="77">
        <f t="shared" si="13"/>
        <v>5435</v>
      </c>
      <c r="Z54" s="5">
        <v>0</v>
      </c>
      <c r="AA54" s="5">
        <v>0</v>
      </c>
      <c r="AC54" s="35" t="str">
        <f t="shared" si="12"/>
        <v/>
      </c>
    </row>
    <row r="55" spans="1:29">
      <c r="A55" s="80"/>
      <c r="B55" s="66">
        <v>42052</v>
      </c>
      <c r="C55" s="67">
        <f>'data''15'!B51</f>
        <v>0</v>
      </c>
      <c r="D55" s="68">
        <f t="shared" si="0"/>
        <v>0</v>
      </c>
      <c r="E55" s="69">
        <f t="shared" si="1"/>
        <v>0</v>
      </c>
      <c r="F55" s="70">
        <f t="shared" si="2"/>
        <v>63.207258098903026</v>
      </c>
      <c r="G55" s="71">
        <f t="shared" si="3"/>
        <v>900</v>
      </c>
      <c r="H55" s="68">
        <f t="shared" si="4"/>
        <v>963.20725809890303</v>
      </c>
      <c r="I55" s="72">
        <f t="shared" si="5"/>
        <v>0</v>
      </c>
      <c r="J55" s="72">
        <f t="shared" si="6"/>
        <v>0</v>
      </c>
      <c r="K55" s="71">
        <f t="shared" si="7"/>
        <v>0</v>
      </c>
      <c r="L55" s="67">
        <f>'data''15'!C51</f>
        <v>963.20725809890303</v>
      </c>
      <c r="M55" s="67">
        <f t="shared" si="8"/>
        <v>4444</v>
      </c>
      <c r="N55" s="73">
        <f>'data''15'!D51</f>
        <v>900</v>
      </c>
      <c r="O55" s="70">
        <f>+'data''15'!F51</f>
        <v>50</v>
      </c>
      <c r="P55" s="74">
        <f t="shared" si="9"/>
        <v>950</v>
      </c>
      <c r="Q55" s="67">
        <f>IF('data''15'!G51&lt;Z55,'data''15'!G51,'data''15'!G51-Z55)</f>
        <v>4444</v>
      </c>
      <c r="R55" s="75">
        <v>0</v>
      </c>
      <c r="S55" s="75">
        <v>0</v>
      </c>
      <c r="T55" s="75" t="str">
        <f>+'data''15'!H51</f>
        <v>y</v>
      </c>
      <c r="U55" s="76" t="str">
        <f>'data''15'!I51</f>
        <v>N</v>
      </c>
      <c r="V55" s="77"/>
      <c r="W55" s="78" t="str">
        <f t="shared" si="10"/>
        <v/>
      </c>
      <c r="X55" s="79" t="str">
        <f t="shared" si="11"/>
        <v/>
      </c>
      <c r="Y55" s="77">
        <f t="shared" si="13"/>
        <v>4444</v>
      </c>
      <c r="Z55" s="5">
        <v>0</v>
      </c>
      <c r="AA55" s="5">
        <v>0</v>
      </c>
      <c r="AC55" s="35" t="str">
        <f t="shared" si="12"/>
        <v/>
      </c>
    </row>
    <row r="56" spans="1:29">
      <c r="A56" s="80"/>
      <c r="B56" s="66">
        <v>42053</v>
      </c>
      <c r="C56" s="67">
        <f>'data''15'!B52</f>
        <v>0</v>
      </c>
      <c r="D56" s="68">
        <f t="shared" si="0"/>
        <v>0</v>
      </c>
      <c r="E56" s="69">
        <f t="shared" si="1"/>
        <v>0</v>
      </c>
      <c r="F56" s="70">
        <f t="shared" si="2"/>
        <v>66.249800246229938</v>
      </c>
      <c r="G56" s="71">
        <f t="shared" si="3"/>
        <v>900</v>
      </c>
      <c r="H56" s="68">
        <f t="shared" si="4"/>
        <v>966.24980024622994</v>
      </c>
      <c r="I56" s="72">
        <f t="shared" si="5"/>
        <v>0</v>
      </c>
      <c r="J56" s="72">
        <f t="shared" si="6"/>
        <v>0</v>
      </c>
      <c r="K56" s="71">
        <f t="shared" si="7"/>
        <v>0</v>
      </c>
      <c r="L56" s="67">
        <f>'data''15'!C52</f>
        <v>966.24980024622994</v>
      </c>
      <c r="M56" s="67">
        <f t="shared" si="8"/>
        <v>4961</v>
      </c>
      <c r="N56" s="73">
        <f>'data''15'!D52</f>
        <v>900</v>
      </c>
      <c r="O56" s="70">
        <f>+'data''15'!F52</f>
        <v>50</v>
      </c>
      <c r="P56" s="74">
        <f t="shared" si="9"/>
        <v>950</v>
      </c>
      <c r="Q56" s="67">
        <f>IF('data''15'!G52&lt;Z56,'data''15'!G52,'data''15'!G52-Z56)</f>
        <v>4961</v>
      </c>
      <c r="R56" s="75">
        <v>0</v>
      </c>
      <c r="S56" s="75">
        <v>0</v>
      </c>
      <c r="T56" s="75" t="str">
        <f>+'data''15'!H52</f>
        <v>y</v>
      </c>
      <c r="U56" s="76" t="str">
        <f>'data''15'!I52</f>
        <v>N</v>
      </c>
      <c r="V56" s="77"/>
      <c r="W56" s="78" t="str">
        <f t="shared" si="10"/>
        <v/>
      </c>
      <c r="X56" s="79" t="str">
        <f t="shared" si="11"/>
        <v/>
      </c>
      <c r="Y56" s="77">
        <f t="shared" si="13"/>
        <v>4961</v>
      </c>
      <c r="Z56" s="5">
        <v>0</v>
      </c>
      <c r="AA56" s="5">
        <v>0</v>
      </c>
      <c r="AC56" s="35" t="str">
        <f t="shared" si="12"/>
        <v/>
      </c>
    </row>
    <row r="57" spans="1:29">
      <c r="A57" s="80"/>
      <c r="B57" s="66">
        <v>42054</v>
      </c>
      <c r="C57" s="67">
        <f>'data''15'!B53</f>
        <v>0</v>
      </c>
      <c r="D57" s="68">
        <f t="shared" si="0"/>
        <v>0</v>
      </c>
      <c r="E57" s="69">
        <f t="shared" si="1"/>
        <v>0</v>
      </c>
      <c r="F57" s="70">
        <f t="shared" si="2"/>
        <v>75.996469752717076</v>
      </c>
      <c r="G57" s="71">
        <f t="shared" si="3"/>
        <v>900</v>
      </c>
      <c r="H57" s="68">
        <f t="shared" si="4"/>
        <v>975.99646975271708</v>
      </c>
      <c r="I57" s="72">
        <f t="shared" si="5"/>
        <v>0</v>
      </c>
      <c r="J57" s="72">
        <f t="shared" si="6"/>
        <v>0</v>
      </c>
      <c r="K57" s="71">
        <f t="shared" si="7"/>
        <v>0</v>
      </c>
      <c r="L57" s="67">
        <f>'data''15'!C53</f>
        <v>975.99646975271708</v>
      </c>
      <c r="M57" s="67">
        <f t="shared" si="8"/>
        <v>3661</v>
      </c>
      <c r="N57" s="73">
        <f>'data''15'!D53</f>
        <v>900</v>
      </c>
      <c r="O57" s="70">
        <f>+'data''15'!F53</f>
        <v>50</v>
      </c>
      <c r="P57" s="74">
        <f t="shared" si="9"/>
        <v>950</v>
      </c>
      <c r="Q57" s="67">
        <f>IF('data''15'!G53&lt;Z57,'data''15'!G53,'data''15'!G53-Z57)</f>
        <v>3661</v>
      </c>
      <c r="R57" s="75">
        <v>0</v>
      </c>
      <c r="S57" s="75">
        <v>0</v>
      </c>
      <c r="T57" s="75" t="str">
        <f>+'data''15'!H53</f>
        <v>y</v>
      </c>
      <c r="U57" s="76" t="str">
        <f>'data''15'!I53</f>
        <v>N</v>
      </c>
      <c r="V57" s="77"/>
      <c r="W57" s="78" t="str">
        <f t="shared" si="10"/>
        <v/>
      </c>
      <c r="X57" s="79" t="str">
        <f t="shared" si="11"/>
        <v/>
      </c>
      <c r="Y57" s="77">
        <f t="shared" si="13"/>
        <v>3661</v>
      </c>
      <c r="Z57" s="5">
        <v>0</v>
      </c>
      <c r="AA57" s="5">
        <v>0</v>
      </c>
      <c r="AC57" s="35" t="str">
        <f t="shared" si="12"/>
        <v/>
      </c>
    </row>
    <row r="58" spans="1:29">
      <c r="A58" s="80"/>
      <c r="B58" s="66">
        <v>42055</v>
      </c>
      <c r="C58" s="67">
        <f>'data''15'!B54</f>
        <v>0</v>
      </c>
      <c r="D58" s="68">
        <f t="shared" si="0"/>
        <v>0</v>
      </c>
      <c r="E58" s="69">
        <f t="shared" si="1"/>
        <v>0</v>
      </c>
      <c r="F58" s="70">
        <f t="shared" si="2"/>
        <v>73.700759665036458</v>
      </c>
      <c r="G58" s="71">
        <f t="shared" si="3"/>
        <v>900</v>
      </c>
      <c r="H58" s="68">
        <f t="shared" si="4"/>
        <v>973.70075966503646</v>
      </c>
      <c r="I58" s="72">
        <f t="shared" si="5"/>
        <v>0</v>
      </c>
      <c r="J58" s="72">
        <f t="shared" si="6"/>
        <v>0</v>
      </c>
      <c r="K58" s="71">
        <f t="shared" si="7"/>
        <v>0</v>
      </c>
      <c r="L58" s="67">
        <f>'data''15'!C54</f>
        <v>973.70075966503646</v>
      </c>
      <c r="M58" s="67">
        <f t="shared" si="8"/>
        <v>3824</v>
      </c>
      <c r="N58" s="73">
        <f>'data''15'!D54</f>
        <v>900</v>
      </c>
      <c r="O58" s="70">
        <f>+'data''15'!F54</f>
        <v>50</v>
      </c>
      <c r="P58" s="74">
        <f t="shared" si="9"/>
        <v>950</v>
      </c>
      <c r="Q58" s="67">
        <f>IF('data''15'!G54&lt;Z58,'data''15'!G54,'data''15'!G54-Z58)</f>
        <v>3824</v>
      </c>
      <c r="R58" s="75">
        <v>0</v>
      </c>
      <c r="S58" s="75">
        <v>0</v>
      </c>
      <c r="T58" s="75" t="str">
        <f>+'data''15'!H54</f>
        <v>y</v>
      </c>
      <c r="U58" s="76" t="str">
        <f>'data''15'!I54</f>
        <v>N</v>
      </c>
      <c r="V58" s="77"/>
      <c r="W58" s="78" t="str">
        <f t="shared" si="10"/>
        <v/>
      </c>
      <c r="X58" s="79" t="str">
        <f t="shared" si="11"/>
        <v/>
      </c>
      <c r="Y58" s="77">
        <f t="shared" si="13"/>
        <v>3824</v>
      </c>
      <c r="Z58" s="5">
        <v>0</v>
      </c>
      <c r="AA58" s="5">
        <v>0</v>
      </c>
      <c r="AC58" s="35" t="str">
        <f t="shared" si="12"/>
        <v/>
      </c>
    </row>
    <row r="59" spans="1:29">
      <c r="A59" s="80"/>
      <c r="B59" s="66">
        <v>42056</v>
      </c>
      <c r="C59" s="67">
        <f>'data''15'!B55</f>
        <v>0</v>
      </c>
      <c r="D59" s="68">
        <f t="shared" si="0"/>
        <v>0</v>
      </c>
      <c r="E59" s="69">
        <f t="shared" si="1"/>
        <v>0</v>
      </c>
      <c r="F59" s="70">
        <f t="shared" si="2"/>
        <v>78.724625005216012</v>
      </c>
      <c r="G59" s="71">
        <f t="shared" si="3"/>
        <v>900</v>
      </c>
      <c r="H59" s="68">
        <f t="shared" si="4"/>
        <v>978.72462500521601</v>
      </c>
      <c r="I59" s="72">
        <f t="shared" si="5"/>
        <v>0</v>
      </c>
      <c r="J59" s="72">
        <f t="shared" si="6"/>
        <v>0</v>
      </c>
      <c r="K59" s="71">
        <f t="shared" si="7"/>
        <v>0</v>
      </c>
      <c r="L59" s="67">
        <f>'data''15'!C55</f>
        <v>978.72462500521601</v>
      </c>
      <c r="M59" s="67">
        <f t="shared" si="8"/>
        <v>3716</v>
      </c>
      <c r="N59" s="73">
        <f>'data''15'!D55</f>
        <v>900</v>
      </c>
      <c r="O59" s="70">
        <f>+'data''15'!F55</f>
        <v>50</v>
      </c>
      <c r="P59" s="74">
        <f t="shared" si="9"/>
        <v>950</v>
      </c>
      <c r="Q59" s="67">
        <f>IF('data''15'!G55&lt;Z59,'data''15'!G55,'data''15'!G55-Z59)</f>
        <v>3716</v>
      </c>
      <c r="R59" s="75">
        <v>0</v>
      </c>
      <c r="S59" s="75">
        <v>0</v>
      </c>
      <c r="T59" s="75" t="str">
        <f>+'data''15'!H55</f>
        <v>y</v>
      </c>
      <c r="U59" s="76" t="str">
        <f>'data''15'!I55</f>
        <v>N</v>
      </c>
      <c r="V59" s="77"/>
      <c r="W59" s="78" t="str">
        <f t="shared" si="10"/>
        <v/>
      </c>
      <c r="X59" s="79" t="str">
        <f t="shared" si="11"/>
        <v/>
      </c>
      <c r="Y59" s="77">
        <f t="shared" si="13"/>
        <v>3716</v>
      </c>
      <c r="Z59" s="5">
        <v>0</v>
      </c>
      <c r="AA59" s="5">
        <v>0</v>
      </c>
      <c r="AC59" s="35" t="str">
        <f t="shared" si="12"/>
        <v/>
      </c>
    </row>
    <row r="60" spans="1:29">
      <c r="A60" s="80"/>
      <c r="B60" s="66">
        <v>42057</v>
      </c>
      <c r="C60" s="67">
        <f>'data''15'!B56</f>
        <v>0</v>
      </c>
      <c r="D60" s="68">
        <f t="shared" si="0"/>
        <v>0</v>
      </c>
      <c r="E60" s="69">
        <f t="shared" si="1"/>
        <v>0</v>
      </c>
      <c r="F60" s="70">
        <f t="shared" si="2"/>
        <v>61.387957109520812</v>
      </c>
      <c r="G60" s="71">
        <f t="shared" si="3"/>
        <v>900</v>
      </c>
      <c r="H60" s="68">
        <f t="shared" si="4"/>
        <v>961.38795710952081</v>
      </c>
      <c r="I60" s="72">
        <f t="shared" si="5"/>
        <v>0</v>
      </c>
      <c r="J60" s="72">
        <f t="shared" si="6"/>
        <v>0</v>
      </c>
      <c r="K60" s="71">
        <f t="shared" si="7"/>
        <v>0</v>
      </c>
      <c r="L60" s="67">
        <f>'data''15'!C56</f>
        <v>961.38795710952081</v>
      </c>
      <c r="M60" s="67">
        <f t="shared" si="8"/>
        <v>3287</v>
      </c>
      <c r="N60" s="73">
        <f>'data''15'!D56</f>
        <v>900</v>
      </c>
      <c r="O60" s="70">
        <f>+'data''15'!F56</f>
        <v>50</v>
      </c>
      <c r="P60" s="74">
        <f t="shared" si="9"/>
        <v>950</v>
      </c>
      <c r="Q60" s="67">
        <f>IF('data''15'!G56&lt;Z60,'data''15'!G56,'data''15'!G56-Z60)</f>
        <v>3287</v>
      </c>
      <c r="R60" s="75">
        <v>0</v>
      </c>
      <c r="S60" s="75">
        <v>0</v>
      </c>
      <c r="T60" s="75" t="str">
        <f>+'data''15'!H56</f>
        <v>y</v>
      </c>
      <c r="U60" s="76" t="str">
        <f>'data''15'!I56</f>
        <v>N</v>
      </c>
      <c r="V60" s="77"/>
      <c r="W60" s="78" t="str">
        <f t="shared" si="10"/>
        <v/>
      </c>
      <c r="X60" s="79" t="str">
        <f t="shared" si="11"/>
        <v/>
      </c>
      <c r="Y60" s="77">
        <f t="shared" si="13"/>
        <v>3287</v>
      </c>
      <c r="Z60" s="5">
        <v>0</v>
      </c>
      <c r="AA60" s="5">
        <v>0</v>
      </c>
      <c r="AC60" s="35" t="str">
        <f t="shared" si="12"/>
        <v/>
      </c>
    </row>
    <row r="61" spans="1:29">
      <c r="A61" s="80"/>
      <c r="B61" s="66">
        <v>42058</v>
      </c>
      <c r="C61" s="67">
        <f>'data''15'!B57</f>
        <v>0</v>
      </c>
      <c r="D61" s="68">
        <f t="shared" si="0"/>
        <v>0</v>
      </c>
      <c r="E61" s="69">
        <f t="shared" si="1"/>
        <v>0</v>
      </c>
      <c r="F61" s="70">
        <f t="shared" si="2"/>
        <v>64.318237160767239</v>
      </c>
      <c r="G61" s="71">
        <f t="shared" si="3"/>
        <v>900</v>
      </c>
      <c r="H61" s="68">
        <f t="shared" si="4"/>
        <v>964.31823716076724</v>
      </c>
      <c r="I61" s="72">
        <f t="shared" si="5"/>
        <v>0</v>
      </c>
      <c r="J61" s="72">
        <f t="shared" si="6"/>
        <v>0</v>
      </c>
      <c r="K61" s="71">
        <f t="shared" si="7"/>
        <v>0</v>
      </c>
      <c r="L61" s="67">
        <f>'data''15'!C57</f>
        <v>964.31823716076724</v>
      </c>
      <c r="M61" s="67">
        <f t="shared" si="8"/>
        <v>3704</v>
      </c>
      <c r="N61" s="73">
        <f>'data''15'!D57</f>
        <v>900</v>
      </c>
      <c r="O61" s="70">
        <f>+'data''15'!F57</f>
        <v>50</v>
      </c>
      <c r="P61" s="74">
        <f t="shared" si="9"/>
        <v>950</v>
      </c>
      <c r="Q61" s="67">
        <f>IF('data''15'!G57&lt;Z61,'data''15'!G57,'data''15'!G57-Z61)</f>
        <v>3704</v>
      </c>
      <c r="R61" s="75">
        <v>0</v>
      </c>
      <c r="S61" s="75">
        <v>0</v>
      </c>
      <c r="T61" s="75" t="str">
        <f>+'data''15'!H57</f>
        <v>y</v>
      </c>
      <c r="U61" s="76" t="str">
        <f>'data''15'!I57</f>
        <v>N</v>
      </c>
      <c r="V61" s="77"/>
      <c r="W61" s="78" t="str">
        <f t="shared" si="10"/>
        <v/>
      </c>
      <c r="X61" s="79" t="str">
        <f t="shared" si="11"/>
        <v/>
      </c>
      <c r="Y61" s="77">
        <f t="shared" si="13"/>
        <v>3704</v>
      </c>
      <c r="Z61" s="5">
        <v>0</v>
      </c>
      <c r="AA61" s="5">
        <v>0</v>
      </c>
      <c r="AC61" s="35" t="str">
        <f t="shared" si="12"/>
        <v/>
      </c>
    </row>
    <row r="62" spans="1:29">
      <c r="A62" s="80"/>
      <c r="B62" s="66">
        <v>42059</v>
      </c>
      <c r="C62" s="67">
        <f>'data''15'!B58</f>
        <v>0</v>
      </c>
      <c r="D62" s="68">
        <f t="shared" si="0"/>
        <v>0</v>
      </c>
      <c r="E62" s="69">
        <f t="shared" si="1"/>
        <v>0</v>
      </c>
      <c r="F62" s="70">
        <f t="shared" si="2"/>
        <v>58.409999999999968</v>
      </c>
      <c r="G62" s="71">
        <f t="shared" si="3"/>
        <v>900</v>
      </c>
      <c r="H62" s="68">
        <f t="shared" si="4"/>
        <v>958.41</v>
      </c>
      <c r="I62" s="72">
        <f t="shared" si="5"/>
        <v>0</v>
      </c>
      <c r="J62" s="72">
        <f t="shared" si="6"/>
        <v>0</v>
      </c>
      <c r="K62" s="71">
        <f t="shared" si="7"/>
        <v>0</v>
      </c>
      <c r="L62" s="67">
        <f>'data''15'!C58</f>
        <v>958.41</v>
      </c>
      <c r="M62" s="67">
        <f t="shared" si="8"/>
        <v>3098</v>
      </c>
      <c r="N62" s="73">
        <f>'data''15'!D58</f>
        <v>900</v>
      </c>
      <c r="O62" s="70">
        <f>+'data''15'!F58</f>
        <v>50</v>
      </c>
      <c r="P62" s="74">
        <f t="shared" si="9"/>
        <v>950</v>
      </c>
      <c r="Q62" s="67">
        <f>IF('data''15'!G58&lt;Z62,'data''15'!G58,'data''15'!G58-Z62)</f>
        <v>3098</v>
      </c>
      <c r="R62" s="75">
        <v>0</v>
      </c>
      <c r="S62" s="75">
        <v>0</v>
      </c>
      <c r="T62" s="75" t="str">
        <f>+'data''15'!H58</f>
        <v>y</v>
      </c>
      <c r="U62" s="76" t="str">
        <f>'data''15'!I58</f>
        <v>N</v>
      </c>
      <c r="V62" s="77"/>
      <c r="W62" s="78" t="str">
        <f t="shared" si="10"/>
        <v/>
      </c>
      <c r="X62" s="79" t="str">
        <f t="shared" si="11"/>
        <v/>
      </c>
      <c r="Y62" s="77">
        <f t="shared" si="13"/>
        <v>3098</v>
      </c>
      <c r="Z62" s="5">
        <v>0</v>
      </c>
      <c r="AA62" s="5">
        <v>0</v>
      </c>
      <c r="AC62" s="35" t="str">
        <f t="shared" si="12"/>
        <v/>
      </c>
    </row>
    <row r="63" spans="1:29">
      <c r="A63" s="80"/>
      <c r="B63" s="66">
        <v>42060</v>
      </c>
      <c r="C63" s="67">
        <f>'data''15'!B59</f>
        <v>0</v>
      </c>
      <c r="D63" s="68">
        <f t="shared" si="0"/>
        <v>0</v>
      </c>
      <c r="E63" s="69">
        <f t="shared" si="1"/>
        <v>0</v>
      </c>
      <c r="F63" s="70">
        <f t="shared" si="2"/>
        <v>47.809999999999945</v>
      </c>
      <c r="G63" s="71">
        <f t="shared" si="3"/>
        <v>900</v>
      </c>
      <c r="H63" s="68">
        <f t="shared" si="4"/>
        <v>947.81</v>
      </c>
      <c r="I63" s="72">
        <f t="shared" si="5"/>
        <v>0</v>
      </c>
      <c r="J63" s="72">
        <f t="shared" si="6"/>
        <v>0</v>
      </c>
      <c r="K63" s="71">
        <f t="shared" si="7"/>
        <v>0</v>
      </c>
      <c r="L63" s="67">
        <f>'data''15'!C59</f>
        <v>947.81</v>
      </c>
      <c r="M63" s="67">
        <f t="shared" si="8"/>
        <v>2938</v>
      </c>
      <c r="N63" s="73">
        <f>'data''15'!D59</f>
        <v>900</v>
      </c>
      <c r="O63" s="70">
        <f>+'data''15'!F59</f>
        <v>47.809999999999945</v>
      </c>
      <c r="P63" s="74">
        <f t="shared" si="9"/>
        <v>947.81</v>
      </c>
      <c r="Q63" s="67">
        <f>IF('data''15'!G59&lt;Z63,'data''15'!G59,'data''15'!G59-Z63)</f>
        <v>2938</v>
      </c>
      <c r="R63" s="75">
        <v>0</v>
      </c>
      <c r="S63" s="75">
        <v>0</v>
      </c>
      <c r="T63" s="75" t="str">
        <f>+'data''15'!H59</f>
        <v>y</v>
      </c>
      <c r="U63" s="76" t="str">
        <f>'data''15'!I59</f>
        <v>N</v>
      </c>
      <c r="V63" s="77"/>
      <c r="W63" s="78" t="str">
        <f t="shared" si="10"/>
        <v/>
      </c>
      <c r="X63" s="79" t="str">
        <f t="shared" si="11"/>
        <v/>
      </c>
      <c r="Y63" s="77">
        <f t="shared" si="13"/>
        <v>2938</v>
      </c>
      <c r="Z63" s="5">
        <v>0</v>
      </c>
      <c r="AA63" s="5">
        <v>0</v>
      </c>
      <c r="AC63" s="35" t="str">
        <f t="shared" si="12"/>
        <v/>
      </c>
    </row>
    <row r="64" spans="1:29">
      <c r="A64" s="80"/>
      <c r="B64" s="66">
        <v>42061</v>
      </c>
      <c r="C64" s="67">
        <f>'data''15'!B60</f>
        <v>0</v>
      </c>
      <c r="D64" s="68">
        <f t="shared" si="0"/>
        <v>0</v>
      </c>
      <c r="E64" s="69">
        <f t="shared" si="1"/>
        <v>0</v>
      </c>
      <c r="F64" s="70">
        <f t="shared" si="2"/>
        <v>46.160000000000082</v>
      </c>
      <c r="G64" s="71">
        <f t="shared" si="3"/>
        <v>900</v>
      </c>
      <c r="H64" s="68">
        <f t="shared" si="4"/>
        <v>946.16000000000008</v>
      </c>
      <c r="I64" s="72">
        <f t="shared" si="5"/>
        <v>0</v>
      </c>
      <c r="J64" s="72">
        <f t="shared" si="6"/>
        <v>0</v>
      </c>
      <c r="K64" s="71">
        <f t="shared" si="7"/>
        <v>0</v>
      </c>
      <c r="L64" s="67">
        <f>'data''15'!C60</f>
        <v>946.16000000000008</v>
      </c>
      <c r="M64" s="67">
        <f t="shared" si="8"/>
        <v>3990</v>
      </c>
      <c r="N64" s="73">
        <f>'data''15'!D60</f>
        <v>900</v>
      </c>
      <c r="O64" s="70">
        <f>+'data''15'!F60</f>
        <v>46.160000000000082</v>
      </c>
      <c r="P64" s="74">
        <f t="shared" si="9"/>
        <v>946.16000000000008</v>
      </c>
      <c r="Q64" s="67">
        <f>IF('data''15'!G60&lt;Z64,'data''15'!G60,'data''15'!G60-Z64)</f>
        <v>3990</v>
      </c>
      <c r="R64" s="75">
        <v>0</v>
      </c>
      <c r="S64" s="75">
        <v>0</v>
      </c>
      <c r="T64" s="75" t="str">
        <f>+'data''15'!H60</f>
        <v>y</v>
      </c>
      <c r="U64" s="76" t="str">
        <f>'data''15'!I60</f>
        <v>N</v>
      </c>
      <c r="V64" s="77"/>
      <c r="W64" s="78" t="str">
        <f t="shared" si="10"/>
        <v/>
      </c>
      <c r="X64" s="79" t="str">
        <f t="shared" si="11"/>
        <v/>
      </c>
      <c r="Y64" s="77">
        <f t="shared" si="13"/>
        <v>3990</v>
      </c>
      <c r="Z64" s="5">
        <v>0</v>
      </c>
      <c r="AA64" s="5">
        <v>0</v>
      </c>
      <c r="AC64" s="35" t="str">
        <f t="shared" si="12"/>
        <v/>
      </c>
    </row>
    <row r="65" spans="1:29">
      <c r="A65" s="80"/>
      <c r="B65" s="66">
        <v>42062</v>
      </c>
      <c r="C65" s="67">
        <f>'data''15'!B61</f>
        <v>0</v>
      </c>
      <c r="D65" s="68">
        <f t="shared" si="0"/>
        <v>0</v>
      </c>
      <c r="E65" s="69">
        <f t="shared" si="1"/>
        <v>0</v>
      </c>
      <c r="F65" s="70">
        <f t="shared" si="2"/>
        <v>43.440000000000055</v>
      </c>
      <c r="G65" s="71">
        <f t="shared" si="3"/>
        <v>900</v>
      </c>
      <c r="H65" s="68">
        <f t="shared" si="4"/>
        <v>943.44</v>
      </c>
      <c r="I65" s="72">
        <f t="shared" si="5"/>
        <v>0</v>
      </c>
      <c r="J65" s="72">
        <f t="shared" si="6"/>
        <v>0</v>
      </c>
      <c r="K65" s="71">
        <f t="shared" si="7"/>
        <v>0</v>
      </c>
      <c r="L65" s="67">
        <f>'data''15'!C61</f>
        <v>943.44</v>
      </c>
      <c r="M65" s="67">
        <f t="shared" si="8"/>
        <v>4776</v>
      </c>
      <c r="N65" s="73">
        <f>'data''15'!D61</f>
        <v>900</v>
      </c>
      <c r="O65" s="70">
        <f>+'data''15'!F61</f>
        <v>43.440000000000055</v>
      </c>
      <c r="P65" s="74">
        <f t="shared" si="9"/>
        <v>943.44</v>
      </c>
      <c r="Q65" s="67">
        <f>IF('data''15'!G61&lt;Z65,'data''15'!G61,'data''15'!G61-Z65)</f>
        <v>4776</v>
      </c>
      <c r="R65" s="75">
        <v>0</v>
      </c>
      <c r="S65" s="75">
        <v>0</v>
      </c>
      <c r="T65" s="75" t="str">
        <f>+'data''15'!H61</f>
        <v>y</v>
      </c>
      <c r="U65" s="76" t="str">
        <f>'data''15'!I61</f>
        <v>N</v>
      </c>
      <c r="V65" s="77"/>
      <c r="W65" s="78" t="str">
        <f t="shared" si="10"/>
        <v/>
      </c>
      <c r="X65" s="79" t="str">
        <f t="shared" si="11"/>
        <v/>
      </c>
      <c r="Y65" s="77">
        <f t="shared" si="13"/>
        <v>4776</v>
      </c>
      <c r="Z65" s="5">
        <v>0</v>
      </c>
      <c r="AA65" s="5">
        <v>0</v>
      </c>
      <c r="AC65" s="35" t="str">
        <f t="shared" si="12"/>
        <v/>
      </c>
    </row>
    <row r="66" spans="1:29">
      <c r="A66" s="80"/>
      <c r="B66" s="66">
        <v>42063</v>
      </c>
      <c r="C66" s="67">
        <f>'data''15'!B62</f>
        <v>0</v>
      </c>
      <c r="D66" s="68">
        <f t="shared" si="0"/>
        <v>0</v>
      </c>
      <c r="E66" s="69">
        <f t="shared" si="1"/>
        <v>0</v>
      </c>
      <c r="F66" s="70">
        <f t="shared" si="2"/>
        <v>43.966999999999985</v>
      </c>
      <c r="G66" s="71">
        <f t="shared" si="3"/>
        <v>900</v>
      </c>
      <c r="H66" s="68">
        <f t="shared" si="4"/>
        <v>943.96699999999998</v>
      </c>
      <c r="I66" s="72">
        <f t="shared" si="5"/>
        <v>0</v>
      </c>
      <c r="J66" s="72">
        <f t="shared" si="6"/>
        <v>0</v>
      </c>
      <c r="K66" s="71">
        <f t="shared" si="7"/>
        <v>0</v>
      </c>
      <c r="L66" s="67">
        <f>'data''15'!C62</f>
        <v>943.96699999999998</v>
      </c>
      <c r="M66" s="67">
        <f t="shared" si="8"/>
        <v>4878</v>
      </c>
      <c r="N66" s="73">
        <f>'data''15'!D62</f>
        <v>900</v>
      </c>
      <c r="O66" s="70">
        <f>+'data''15'!F62</f>
        <v>43.966999999999985</v>
      </c>
      <c r="P66" s="74">
        <f t="shared" si="9"/>
        <v>943.96699999999998</v>
      </c>
      <c r="Q66" s="67">
        <f>IF('data''15'!G62&lt;Z66,'data''15'!G62,'data''15'!G62-Z66)</f>
        <v>4878</v>
      </c>
      <c r="R66" s="75">
        <v>0</v>
      </c>
      <c r="S66" s="75">
        <v>0</v>
      </c>
      <c r="T66" s="75" t="str">
        <f>+'data''15'!H62</f>
        <v>y</v>
      </c>
      <c r="U66" s="76" t="str">
        <f>'data''15'!I62</f>
        <v>N</v>
      </c>
      <c r="V66" s="77"/>
      <c r="W66" s="78" t="str">
        <f t="shared" si="10"/>
        <v/>
      </c>
      <c r="X66" s="79" t="str">
        <f t="shared" si="11"/>
        <v/>
      </c>
      <c r="Y66" s="77">
        <f t="shared" si="13"/>
        <v>4878</v>
      </c>
      <c r="Z66" s="5">
        <v>0</v>
      </c>
      <c r="AA66" s="5">
        <v>0</v>
      </c>
      <c r="AC66" s="35" t="str">
        <f t="shared" si="12"/>
        <v/>
      </c>
    </row>
    <row r="67" spans="1:29">
      <c r="A67" s="80"/>
      <c r="B67" s="66">
        <v>42064</v>
      </c>
      <c r="C67" s="67">
        <f>'data''15'!B63</f>
        <v>0</v>
      </c>
      <c r="D67" s="68">
        <f t="shared" si="0"/>
        <v>0</v>
      </c>
      <c r="E67" s="69">
        <f t="shared" si="1"/>
        <v>0</v>
      </c>
      <c r="F67" s="70">
        <f t="shared" si="2"/>
        <v>194.64699999999993</v>
      </c>
      <c r="G67" s="71">
        <f t="shared" si="3"/>
        <v>750</v>
      </c>
      <c r="H67" s="68">
        <f t="shared" si="4"/>
        <v>944.64699999999993</v>
      </c>
      <c r="I67" s="72">
        <f t="shared" si="5"/>
        <v>0</v>
      </c>
      <c r="J67" s="72">
        <f t="shared" si="6"/>
        <v>0</v>
      </c>
      <c r="K67" s="71">
        <f t="shared" si="7"/>
        <v>0</v>
      </c>
      <c r="L67" s="67">
        <f>'data''15'!C63</f>
        <v>944.64699999999993</v>
      </c>
      <c r="M67" s="67">
        <f t="shared" si="8"/>
        <v>4615</v>
      </c>
      <c r="N67" s="73">
        <f>'data''15'!D63</f>
        <v>750</v>
      </c>
      <c r="O67" s="70">
        <f>+'data''15'!F63</f>
        <v>50</v>
      </c>
      <c r="P67" s="74">
        <f t="shared" si="9"/>
        <v>800</v>
      </c>
      <c r="Q67" s="67">
        <f>IF('data''15'!G63&lt;Z67,'data''15'!G63,'data''15'!G63-Z67)</f>
        <v>4615</v>
      </c>
      <c r="R67" s="75">
        <v>0</v>
      </c>
      <c r="S67" s="75">
        <v>0</v>
      </c>
      <c r="T67" s="75" t="str">
        <f>+'data''15'!H63</f>
        <v>y</v>
      </c>
      <c r="U67" s="76" t="str">
        <f>'data''15'!I63</f>
        <v>N</v>
      </c>
      <c r="V67" s="77"/>
      <c r="W67" s="78"/>
      <c r="X67" s="79"/>
      <c r="Y67" s="77">
        <f t="shared" si="13"/>
        <v>4615</v>
      </c>
      <c r="Z67" s="5">
        <v>0</v>
      </c>
      <c r="AA67" s="5">
        <v>0</v>
      </c>
      <c r="AC67" s="35" t="str">
        <f t="shared" si="12"/>
        <v/>
      </c>
    </row>
    <row r="68" spans="1:29" s="85" customFormat="1">
      <c r="A68" s="81"/>
      <c r="B68" s="66">
        <v>42065</v>
      </c>
      <c r="C68" s="67">
        <f>'data''15'!B64</f>
        <v>0</v>
      </c>
      <c r="D68" s="68">
        <f t="shared" si="0"/>
        <v>0</v>
      </c>
      <c r="E68" s="69">
        <f t="shared" si="1"/>
        <v>0</v>
      </c>
      <c r="F68" s="70">
        <f t="shared" si="2"/>
        <v>96.078000000000088</v>
      </c>
      <c r="G68" s="71">
        <f t="shared" si="3"/>
        <v>750</v>
      </c>
      <c r="H68" s="68">
        <f t="shared" si="4"/>
        <v>846.07800000000009</v>
      </c>
      <c r="I68" s="72">
        <f t="shared" si="5"/>
        <v>0</v>
      </c>
      <c r="J68" s="72">
        <f t="shared" si="6"/>
        <v>0</v>
      </c>
      <c r="K68" s="71">
        <f t="shared" si="7"/>
        <v>0</v>
      </c>
      <c r="L68" s="67">
        <f>'data''15'!C64</f>
        <v>846.07800000000009</v>
      </c>
      <c r="M68" s="67">
        <f t="shared" si="8"/>
        <v>3619</v>
      </c>
      <c r="N68" s="73">
        <f>'data''15'!D64</f>
        <v>750</v>
      </c>
      <c r="O68" s="70">
        <f>+'data''15'!F64</f>
        <v>50</v>
      </c>
      <c r="P68" s="74">
        <f t="shared" si="9"/>
        <v>800</v>
      </c>
      <c r="Q68" s="67">
        <f>IF('data''15'!G64&lt;Z68,'data''15'!G64,'data''15'!G64-Z68)</f>
        <v>3619</v>
      </c>
      <c r="R68" s="75">
        <v>0</v>
      </c>
      <c r="S68" s="75">
        <v>0</v>
      </c>
      <c r="T68" s="75" t="str">
        <f>+'data''15'!H64</f>
        <v>y</v>
      </c>
      <c r="U68" s="76" t="str">
        <f>'data''15'!I64</f>
        <v>N</v>
      </c>
      <c r="V68" s="82"/>
      <c r="W68" s="83" t="str">
        <f t="shared" si="10"/>
        <v/>
      </c>
      <c r="X68" s="84" t="str">
        <f t="shared" si="11"/>
        <v/>
      </c>
      <c r="Y68" s="77">
        <f t="shared" si="13"/>
        <v>3619</v>
      </c>
      <c r="Z68" s="85">
        <v>0</v>
      </c>
      <c r="AA68" s="85">
        <v>0</v>
      </c>
      <c r="AC68" s="35" t="str">
        <f t="shared" si="12"/>
        <v/>
      </c>
    </row>
    <row r="69" spans="1:29">
      <c r="A69" s="80"/>
      <c r="B69" s="66">
        <v>42066</v>
      </c>
      <c r="C69" s="67">
        <f>'data''15'!B65</f>
        <v>0</v>
      </c>
      <c r="D69" s="68">
        <f t="shared" si="0"/>
        <v>0</v>
      </c>
      <c r="E69" s="69">
        <f t="shared" si="1"/>
        <v>0</v>
      </c>
      <c r="F69" s="70">
        <f t="shared" si="2"/>
        <v>41.458300000000008</v>
      </c>
      <c r="G69" s="71">
        <f t="shared" si="3"/>
        <v>750</v>
      </c>
      <c r="H69" s="68">
        <f t="shared" si="4"/>
        <v>791.45830000000001</v>
      </c>
      <c r="I69" s="72">
        <f t="shared" si="5"/>
        <v>0</v>
      </c>
      <c r="J69" s="72">
        <f t="shared" si="6"/>
        <v>0</v>
      </c>
      <c r="K69" s="71">
        <f t="shared" si="7"/>
        <v>0</v>
      </c>
      <c r="L69" s="67">
        <f>'data''15'!C65</f>
        <v>791.45830000000001</v>
      </c>
      <c r="M69" s="67">
        <f t="shared" si="8"/>
        <v>3136</v>
      </c>
      <c r="N69" s="73">
        <f>'data''15'!D65</f>
        <v>750</v>
      </c>
      <c r="O69" s="70">
        <f>+'data''15'!F65</f>
        <v>41.458300000000008</v>
      </c>
      <c r="P69" s="74">
        <f t="shared" si="9"/>
        <v>791.45830000000001</v>
      </c>
      <c r="Q69" s="67">
        <f>IF('data''15'!G65&lt;Z69,'data''15'!G65,'data''15'!G65-Z69)</f>
        <v>3136</v>
      </c>
      <c r="R69" s="75">
        <v>0</v>
      </c>
      <c r="S69" s="75">
        <v>0</v>
      </c>
      <c r="T69" s="75" t="str">
        <f>+'data''15'!H65</f>
        <v>y</v>
      </c>
      <c r="U69" s="76" t="str">
        <f>'data''15'!I65</f>
        <v>N</v>
      </c>
      <c r="V69" s="77"/>
      <c r="W69" s="78" t="str">
        <f t="shared" si="10"/>
        <v/>
      </c>
      <c r="X69" s="79" t="str">
        <f t="shared" si="11"/>
        <v/>
      </c>
      <c r="Y69" s="77">
        <f t="shared" si="13"/>
        <v>3136</v>
      </c>
      <c r="Z69" s="5">
        <v>0</v>
      </c>
      <c r="AA69" s="5">
        <v>0</v>
      </c>
      <c r="AC69" s="35" t="str">
        <f t="shared" si="12"/>
        <v/>
      </c>
    </row>
    <row r="70" spans="1:29">
      <c r="A70" s="80"/>
      <c r="B70" s="66">
        <v>42067</v>
      </c>
      <c r="C70" s="67">
        <f>'data''15'!B66</f>
        <v>0</v>
      </c>
      <c r="D70" s="68">
        <f t="shared" si="0"/>
        <v>0</v>
      </c>
      <c r="E70" s="69">
        <f t="shared" si="1"/>
        <v>0</v>
      </c>
      <c r="F70" s="70">
        <f t="shared" si="2"/>
        <v>43.109569999999962</v>
      </c>
      <c r="G70" s="71">
        <f t="shared" si="3"/>
        <v>750</v>
      </c>
      <c r="H70" s="68">
        <f t="shared" si="4"/>
        <v>793.10956999999996</v>
      </c>
      <c r="I70" s="72">
        <f t="shared" si="5"/>
        <v>0</v>
      </c>
      <c r="J70" s="72">
        <f t="shared" si="6"/>
        <v>0</v>
      </c>
      <c r="K70" s="71">
        <f t="shared" si="7"/>
        <v>0</v>
      </c>
      <c r="L70" s="67">
        <f>'data''15'!C66</f>
        <v>793.10956999999996</v>
      </c>
      <c r="M70" s="67">
        <f t="shared" si="8"/>
        <v>2941</v>
      </c>
      <c r="N70" s="73">
        <f>'data''15'!D66</f>
        <v>750</v>
      </c>
      <c r="O70" s="70">
        <f>+'data''15'!F66</f>
        <v>43.109569999999962</v>
      </c>
      <c r="P70" s="74">
        <f t="shared" si="9"/>
        <v>793.10956999999996</v>
      </c>
      <c r="Q70" s="67">
        <f>IF('data''15'!G66&lt;Z70,'data''15'!G66,'data''15'!G66-Z70)</f>
        <v>2941</v>
      </c>
      <c r="R70" s="75">
        <v>0</v>
      </c>
      <c r="S70" s="75">
        <v>0</v>
      </c>
      <c r="T70" s="75" t="str">
        <f>+'data''15'!H66</f>
        <v>y</v>
      </c>
      <c r="U70" s="76" t="str">
        <f>'data''15'!I66</f>
        <v>N</v>
      </c>
      <c r="V70" s="77"/>
      <c r="W70" s="78" t="str">
        <f t="shared" si="10"/>
        <v/>
      </c>
      <c r="X70" s="79" t="str">
        <f t="shared" si="11"/>
        <v/>
      </c>
      <c r="Y70" s="77">
        <f t="shared" si="13"/>
        <v>2941</v>
      </c>
      <c r="Z70" s="5">
        <v>0</v>
      </c>
      <c r="AA70" s="5">
        <v>0</v>
      </c>
      <c r="AC70" s="35" t="str">
        <f t="shared" si="12"/>
        <v/>
      </c>
    </row>
    <row r="71" spans="1:29">
      <c r="A71" s="80"/>
      <c r="B71" s="66">
        <v>42068</v>
      </c>
      <c r="C71" s="67">
        <f>'data''15'!B67</f>
        <v>0</v>
      </c>
      <c r="D71" s="68">
        <f t="shared" si="0"/>
        <v>0</v>
      </c>
      <c r="E71" s="69">
        <f t="shared" si="1"/>
        <v>0</v>
      </c>
      <c r="F71" s="70">
        <f t="shared" si="2"/>
        <v>49.967999999999961</v>
      </c>
      <c r="G71" s="71">
        <f t="shared" si="3"/>
        <v>750</v>
      </c>
      <c r="H71" s="68">
        <f t="shared" si="4"/>
        <v>799.96799999999996</v>
      </c>
      <c r="I71" s="72">
        <f t="shared" si="5"/>
        <v>0</v>
      </c>
      <c r="J71" s="72">
        <f t="shared" si="6"/>
        <v>0</v>
      </c>
      <c r="K71" s="71">
        <f t="shared" si="7"/>
        <v>0</v>
      </c>
      <c r="L71" s="67">
        <f>'data''15'!C67</f>
        <v>799.96799999999996</v>
      </c>
      <c r="M71" s="67">
        <f t="shared" si="8"/>
        <v>2734</v>
      </c>
      <c r="N71" s="73">
        <f>'data''15'!D67</f>
        <v>750</v>
      </c>
      <c r="O71" s="70">
        <f>+'data''15'!F67</f>
        <v>49.967999999999961</v>
      </c>
      <c r="P71" s="74">
        <f t="shared" si="9"/>
        <v>799.96799999999996</v>
      </c>
      <c r="Q71" s="67">
        <f>IF('data''15'!G67&lt;Z71,'data''15'!G67,'data''15'!G67-Z71)</f>
        <v>2734</v>
      </c>
      <c r="R71" s="75">
        <v>0</v>
      </c>
      <c r="S71" s="75">
        <v>0</v>
      </c>
      <c r="T71" s="75" t="str">
        <f>+'data''15'!H67</f>
        <v>y</v>
      </c>
      <c r="U71" s="76" t="str">
        <f>'data''15'!I67</f>
        <v>N</v>
      </c>
      <c r="V71" s="77"/>
      <c r="W71" s="78" t="str">
        <f t="shared" si="10"/>
        <v/>
      </c>
      <c r="X71" s="79" t="str">
        <f t="shared" si="11"/>
        <v/>
      </c>
      <c r="Y71" s="77">
        <f t="shared" si="13"/>
        <v>2734</v>
      </c>
      <c r="Z71" s="5">
        <v>0</v>
      </c>
      <c r="AA71" s="5">
        <v>0</v>
      </c>
      <c r="AC71" s="35" t="str">
        <f t="shared" si="12"/>
        <v/>
      </c>
    </row>
    <row r="72" spans="1:29">
      <c r="A72" s="80"/>
      <c r="B72" s="66">
        <v>42069</v>
      </c>
      <c r="C72" s="67">
        <f>'data''15'!B68</f>
        <v>0</v>
      </c>
      <c r="D72" s="68">
        <f t="shared" ref="D72:D135" si="14">IF(T72="N",IF(U72="n",IF(N72&gt;M72,M72,N72),0),0)</f>
        <v>0</v>
      </c>
      <c r="E72" s="69">
        <f t="shared" ref="E72:E135" si="15">IF(T72="n",IF(U72="n",IF(N72&gt;M72,N72-M72,0),0),0)</f>
        <v>0</v>
      </c>
      <c r="F72" s="70">
        <f t="shared" ref="F72:F135" si="16">IF(T72="y",IF(U72="n",L72-N72,0),0)</f>
        <v>39.227489999999989</v>
      </c>
      <c r="G72" s="71">
        <f t="shared" ref="G72:G135" si="17">IF(T72="y",N72,0)</f>
        <v>750</v>
      </c>
      <c r="H72" s="68">
        <f t="shared" ref="H72:H135" si="18">+D72+E72+F72+G72</f>
        <v>789.22748999999999</v>
      </c>
      <c r="I72" s="72">
        <f t="shared" ref="I72:I135" si="19">IF(U72="y",L72-N72,0)</f>
        <v>0</v>
      </c>
      <c r="J72" s="72">
        <f t="shared" ref="J72:J135" si="20">IF(U72="y",0,IF(T72="y",0,IF(L72-H72&gt;0,IF(M72-H72&gt;0,IF(L72&gt;=M72,M72-H72,IF(M72-L72&gt;0,L72-H72,0)),0),0)))</f>
        <v>0</v>
      </c>
      <c r="K72" s="71">
        <f t="shared" ref="K72:K135" si="21">IF(U72="y",0,IF(T72="y",0,IF(L72-H72&gt;0,IF(H72-M72&gt;0,L72-H72,IF(L72-M72&gt;0,L72-M72,0)),0)))</f>
        <v>0</v>
      </c>
      <c r="L72" s="67">
        <f>'data''15'!C68</f>
        <v>789.22748999999999</v>
      </c>
      <c r="M72" s="67">
        <f t="shared" ref="M72:M135" si="22">+Q72-R72-S72</f>
        <v>1826</v>
      </c>
      <c r="N72" s="73">
        <f>'data''15'!D68</f>
        <v>750</v>
      </c>
      <c r="O72" s="70">
        <f>+'data''15'!F68</f>
        <v>39.227489999999989</v>
      </c>
      <c r="P72" s="74">
        <f t="shared" ref="P72:P135" si="23">SUM(N72:O72)</f>
        <v>789.22748999999999</v>
      </c>
      <c r="Q72" s="67">
        <f>IF('data''15'!G68&lt;Z72,'data''15'!G68,'data''15'!G68-Z72)</f>
        <v>1826</v>
      </c>
      <c r="R72" s="75">
        <v>0</v>
      </c>
      <c r="S72" s="75">
        <v>0</v>
      </c>
      <c r="T72" s="75" t="str">
        <f>+'data''15'!H68</f>
        <v>y</v>
      </c>
      <c r="U72" s="76" t="str">
        <f>'data''15'!I68</f>
        <v>N</v>
      </c>
      <c r="V72" s="77"/>
      <c r="W72" s="78" t="str">
        <f t="shared" si="10"/>
        <v/>
      </c>
      <c r="X72" s="79" t="str">
        <f t="shared" si="11"/>
        <v/>
      </c>
      <c r="Y72" s="77">
        <f t="shared" si="13"/>
        <v>1826</v>
      </c>
      <c r="Z72" s="5">
        <v>0</v>
      </c>
      <c r="AA72" s="5">
        <v>0</v>
      </c>
      <c r="AC72" s="35" t="str">
        <f t="shared" ref="AC72:AC135" si="24">IF(D72+J72&lt;=Q72,"","y")</f>
        <v/>
      </c>
    </row>
    <row r="73" spans="1:29" s="85" customFormat="1">
      <c r="A73" s="81"/>
      <c r="B73" s="66">
        <v>42070</v>
      </c>
      <c r="C73" s="67">
        <f>'data''15'!B69</f>
        <v>0</v>
      </c>
      <c r="D73" s="68">
        <f t="shared" si="14"/>
        <v>0</v>
      </c>
      <c r="E73" s="69">
        <f t="shared" si="15"/>
        <v>0</v>
      </c>
      <c r="F73" s="70">
        <f t="shared" si="16"/>
        <v>42.904849999999897</v>
      </c>
      <c r="G73" s="71">
        <f t="shared" si="17"/>
        <v>750</v>
      </c>
      <c r="H73" s="68">
        <f t="shared" si="18"/>
        <v>792.9048499999999</v>
      </c>
      <c r="I73" s="72">
        <f t="shared" si="19"/>
        <v>0</v>
      </c>
      <c r="J73" s="72">
        <f t="shared" si="20"/>
        <v>0</v>
      </c>
      <c r="K73" s="71">
        <f t="shared" si="21"/>
        <v>0</v>
      </c>
      <c r="L73" s="67">
        <f>'data''15'!C69</f>
        <v>792.9048499999999</v>
      </c>
      <c r="M73" s="67">
        <f t="shared" si="22"/>
        <v>1643</v>
      </c>
      <c r="N73" s="73">
        <f>'data''15'!D69</f>
        <v>750</v>
      </c>
      <c r="O73" s="70">
        <f>+'data''15'!F69</f>
        <v>42.904849999999897</v>
      </c>
      <c r="P73" s="74">
        <f t="shared" si="23"/>
        <v>792.9048499999999</v>
      </c>
      <c r="Q73" s="67">
        <f>IF('data''15'!G69&lt;Z73,'data''15'!G69,'data''15'!G69-Z73)</f>
        <v>1643</v>
      </c>
      <c r="R73" s="75">
        <v>0</v>
      </c>
      <c r="S73" s="75">
        <v>0</v>
      </c>
      <c r="T73" s="75" t="str">
        <f>+'data''15'!H69</f>
        <v>y</v>
      </c>
      <c r="U73" s="76" t="str">
        <f>'data''15'!I69</f>
        <v>N</v>
      </c>
      <c r="V73" s="82"/>
      <c r="W73" s="83" t="str">
        <f t="shared" ref="W73:W136" si="25">IF(SUM(H73:K73)=L73,"","sum of col (6)-(9) not equal to col (10)")</f>
        <v/>
      </c>
      <c r="X73" s="84" t="str">
        <f t="shared" ref="X73:X136" si="26">IF(T73="N",IF(U73="Y","Col (16)&amp; Col (17) Mismatch",""),"")</f>
        <v/>
      </c>
      <c r="Y73" s="77">
        <f t="shared" ref="Y73:Y136" si="27">IF(T73="y", Q73, Q73-J73-D73)</f>
        <v>1643</v>
      </c>
      <c r="Z73" s="85">
        <v>0</v>
      </c>
      <c r="AA73" s="85">
        <v>0</v>
      </c>
      <c r="AC73" s="35" t="str">
        <f t="shared" si="24"/>
        <v/>
      </c>
    </row>
    <row r="74" spans="1:29">
      <c r="A74" s="80"/>
      <c r="B74" s="66">
        <v>42071</v>
      </c>
      <c r="C74" s="67">
        <f>'data''15'!B70</f>
        <v>0</v>
      </c>
      <c r="D74" s="68">
        <f t="shared" si="14"/>
        <v>0</v>
      </c>
      <c r="E74" s="69">
        <f t="shared" si="15"/>
        <v>0</v>
      </c>
      <c r="F74" s="70">
        <f t="shared" si="16"/>
        <v>47.025958999999943</v>
      </c>
      <c r="G74" s="71">
        <f t="shared" si="17"/>
        <v>750</v>
      </c>
      <c r="H74" s="68">
        <f t="shared" si="18"/>
        <v>797.02595899999994</v>
      </c>
      <c r="I74" s="72">
        <f t="shared" si="19"/>
        <v>0</v>
      </c>
      <c r="J74" s="72">
        <f t="shared" si="20"/>
        <v>0</v>
      </c>
      <c r="K74" s="71">
        <f t="shared" si="21"/>
        <v>0</v>
      </c>
      <c r="L74" s="67">
        <f>'data''15'!C70</f>
        <v>797.02595899999994</v>
      </c>
      <c r="M74" s="67">
        <f t="shared" si="22"/>
        <v>1388</v>
      </c>
      <c r="N74" s="73">
        <f>'data''15'!D70</f>
        <v>750</v>
      </c>
      <c r="O74" s="70">
        <f>+'data''15'!F70</f>
        <v>47.025958999999943</v>
      </c>
      <c r="P74" s="74">
        <f t="shared" si="23"/>
        <v>797.02595899999994</v>
      </c>
      <c r="Q74" s="67">
        <f>IF('data''15'!G70&lt;Z74,'data''15'!G70,'data''15'!G70-Z74)</f>
        <v>1388</v>
      </c>
      <c r="R74" s="75">
        <v>0</v>
      </c>
      <c r="S74" s="75">
        <v>0</v>
      </c>
      <c r="T74" s="75" t="str">
        <f>+'data''15'!H70</f>
        <v>y</v>
      </c>
      <c r="U74" s="76" t="str">
        <f>'data''15'!I70</f>
        <v>N</v>
      </c>
      <c r="V74" s="77"/>
      <c r="W74" s="78" t="str">
        <f t="shared" si="25"/>
        <v/>
      </c>
      <c r="X74" s="79" t="str">
        <f t="shared" si="26"/>
        <v/>
      </c>
      <c r="Y74" s="77">
        <f t="shared" si="27"/>
        <v>1388</v>
      </c>
      <c r="Z74" s="5">
        <v>0</v>
      </c>
      <c r="AA74" s="5">
        <v>0</v>
      </c>
      <c r="AC74" s="35" t="str">
        <f t="shared" si="24"/>
        <v/>
      </c>
    </row>
    <row r="75" spans="1:29">
      <c r="A75" s="80"/>
      <c r="B75" s="66">
        <v>42072</v>
      </c>
      <c r="C75" s="67">
        <f>'data''15'!B71</f>
        <v>0</v>
      </c>
      <c r="D75" s="68">
        <f t="shared" si="14"/>
        <v>0</v>
      </c>
      <c r="E75" s="69">
        <f t="shared" si="15"/>
        <v>0</v>
      </c>
      <c r="F75" s="70">
        <f t="shared" si="16"/>
        <v>48.879099999999994</v>
      </c>
      <c r="G75" s="71">
        <f t="shared" si="17"/>
        <v>750</v>
      </c>
      <c r="H75" s="68">
        <f t="shared" si="18"/>
        <v>798.87909999999999</v>
      </c>
      <c r="I75" s="72">
        <f t="shared" si="19"/>
        <v>0</v>
      </c>
      <c r="J75" s="72">
        <f t="shared" si="20"/>
        <v>0</v>
      </c>
      <c r="K75" s="71">
        <f t="shared" si="21"/>
        <v>0</v>
      </c>
      <c r="L75" s="67">
        <f>'data''15'!C71</f>
        <v>798.87909999999999</v>
      </c>
      <c r="M75" s="67">
        <f t="shared" si="22"/>
        <v>1376</v>
      </c>
      <c r="N75" s="73">
        <f>'data''15'!D71</f>
        <v>750</v>
      </c>
      <c r="O75" s="70">
        <f>+'data''15'!F71</f>
        <v>48.879099999999994</v>
      </c>
      <c r="P75" s="74">
        <f t="shared" si="23"/>
        <v>798.87909999999999</v>
      </c>
      <c r="Q75" s="67">
        <f>IF('data''15'!G71&lt;Z75,'data''15'!G71,'data''15'!G71-Z75)</f>
        <v>1376</v>
      </c>
      <c r="R75" s="75">
        <v>0</v>
      </c>
      <c r="S75" s="75">
        <v>0</v>
      </c>
      <c r="T75" s="75" t="str">
        <f>+'data''15'!H71</f>
        <v>y</v>
      </c>
      <c r="U75" s="76" t="str">
        <f>'data''15'!I71</f>
        <v>N</v>
      </c>
      <c r="V75" s="77"/>
      <c r="W75" s="78" t="str">
        <f t="shared" si="25"/>
        <v/>
      </c>
      <c r="X75" s="79" t="str">
        <f t="shared" si="26"/>
        <v/>
      </c>
      <c r="Y75" s="77">
        <f t="shared" si="27"/>
        <v>1376</v>
      </c>
      <c r="Z75" s="5">
        <v>0</v>
      </c>
      <c r="AA75" s="5">
        <v>0</v>
      </c>
      <c r="AC75" s="35" t="str">
        <f t="shared" si="24"/>
        <v/>
      </c>
    </row>
    <row r="76" spans="1:29">
      <c r="A76" s="80"/>
      <c r="B76" s="66">
        <v>42073</v>
      </c>
      <c r="C76" s="67">
        <f>'data''15'!B72</f>
        <v>0</v>
      </c>
      <c r="D76" s="68">
        <f t="shared" si="14"/>
        <v>0</v>
      </c>
      <c r="E76" s="69">
        <f t="shared" si="15"/>
        <v>0</v>
      </c>
      <c r="F76" s="70">
        <f t="shared" si="16"/>
        <v>51.202085117539127</v>
      </c>
      <c r="G76" s="71">
        <f t="shared" si="17"/>
        <v>750</v>
      </c>
      <c r="H76" s="68">
        <f t="shared" si="18"/>
        <v>801.20208511753913</v>
      </c>
      <c r="I76" s="72">
        <f t="shared" si="19"/>
        <v>0</v>
      </c>
      <c r="J76" s="72">
        <f t="shared" si="20"/>
        <v>0</v>
      </c>
      <c r="K76" s="71">
        <f t="shared" si="21"/>
        <v>0</v>
      </c>
      <c r="L76" s="67">
        <f>'data''15'!C72</f>
        <v>801.20208511753913</v>
      </c>
      <c r="M76" s="67">
        <f t="shared" si="22"/>
        <v>1376</v>
      </c>
      <c r="N76" s="73">
        <f>'data''15'!D72</f>
        <v>750</v>
      </c>
      <c r="O76" s="70">
        <f>+'data''15'!F72</f>
        <v>50</v>
      </c>
      <c r="P76" s="74">
        <f t="shared" si="23"/>
        <v>800</v>
      </c>
      <c r="Q76" s="67">
        <f>IF('data''15'!G72&lt;Z76,'data''15'!G72,'data''15'!G72-Z76)</f>
        <v>1376</v>
      </c>
      <c r="R76" s="75">
        <v>0</v>
      </c>
      <c r="S76" s="75">
        <v>0</v>
      </c>
      <c r="T76" s="75" t="str">
        <f>+'data''15'!H72</f>
        <v>y</v>
      </c>
      <c r="U76" s="76" t="str">
        <f>'data''15'!I72</f>
        <v>N</v>
      </c>
      <c r="V76" s="77"/>
      <c r="W76" s="78" t="str">
        <f t="shared" si="25"/>
        <v/>
      </c>
      <c r="X76" s="79" t="str">
        <f t="shared" si="26"/>
        <v/>
      </c>
      <c r="Y76" s="77">
        <f t="shared" si="27"/>
        <v>1376</v>
      </c>
      <c r="Z76" s="5">
        <v>0</v>
      </c>
      <c r="AA76" s="5">
        <v>0</v>
      </c>
      <c r="AC76" s="35" t="str">
        <f t="shared" si="24"/>
        <v/>
      </c>
    </row>
    <row r="77" spans="1:29">
      <c r="A77" s="80"/>
      <c r="B77" s="66">
        <v>42074</v>
      </c>
      <c r="C77" s="67">
        <f>'data''15'!B73</f>
        <v>0</v>
      </c>
      <c r="D77" s="68">
        <f t="shared" si="14"/>
        <v>0</v>
      </c>
      <c r="E77" s="69">
        <f t="shared" si="15"/>
        <v>0</v>
      </c>
      <c r="F77" s="70">
        <f t="shared" si="16"/>
        <v>60.392227158675041</v>
      </c>
      <c r="G77" s="71">
        <f t="shared" si="17"/>
        <v>750</v>
      </c>
      <c r="H77" s="68">
        <f t="shared" si="18"/>
        <v>810.39222715867504</v>
      </c>
      <c r="I77" s="72">
        <f t="shared" si="19"/>
        <v>0</v>
      </c>
      <c r="J77" s="72">
        <f t="shared" si="20"/>
        <v>0</v>
      </c>
      <c r="K77" s="71">
        <f t="shared" si="21"/>
        <v>0</v>
      </c>
      <c r="L77" s="67">
        <f>'data''15'!C73</f>
        <v>810.39222715867504</v>
      </c>
      <c r="M77" s="67">
        <f t="shared" si="22"/>
        <v>1101</v>
      </c>
      <c r="N77" s="73">
        <f>'data''15'!D73</f>
        <v>750</v>
      </c>
      <c r="O77" s="70">
        <f>+'data''15'!F73</f>
        <v>50</v>
      </c>
      <c r="P77" s="74">
        <f t="shared" si="23"/>
        <v>800</v>
      </c>
      <c r="Q77" s="67">
        <f>IF('data''15'!G73&lt;Z77,'data''15'!G73,'data''15'!G73-Z77)</f>
        <v>1101</v>
      </c>
      <c r="R77" s="75">
        <v>0</v>
      </c>
      <c r="S77" s="75">
        <v>0</v>
      </c>
      <c r="T77" s="75" t="str">
        <f>+'data''15'!H73</f>
        <v>y</v>
      </c>
      <c r="U77" s="76" t="str">
        <f>'data''15'!I73</f>
        <v>N</v>
      </c>
      <c r="V77" s="77"/>
      <c r="W77" s="78" t="str">
        <f t="shared" si="25"/>
        <v/>
      </c>
      <c r="X77" s="79" t="str">
        <f t="shared" si="26"/>
        <v/>
      </c>
      <c r="Y77" s="77">
        <f t="shared" si="27"/>
        <v>1101</v>
      </c>
      <c r="Z77" s="5">
        <v>0</v>
      </c>
      <c r="AA77" s="5">
        <v>0</v>
      </c>
      <c r="AC77" s="35" t="str">
        <f t="shared" si="24"/>
        <v/>
      </c>
    </row>
    <row r="78" spans="1:29">
      <c r="A78" s="80"/>
      <c r="B78" s="66">
        <v>42075</v>
      </c>
      <c r="C78" s="67">
        <f>'data''15'!B74</f>
        <v>0</v>
      </c>
      <c r="D78" s="68">
        <f t="shared" si="14"/>
        <v>0</v>
      </c>
      <c r="E78" s="69">
        <f t="shared" si="15"/>
        <v>0</v>
      </c>
      <c r="F78" s="70">
        <f t="shared" si="16"/>
        <v>62.551724645845297</v>
      </c>
      <c r="G78" s="71">
        <f t="shared" si="17"/>
        <v>750</v>
      </c>
      <c r="H78" s="68">
        <f t="shared" si="18"/>
        <v>812.5517246458453</v>
      </c>
      <c r="I78" s="72">
        <f t="shared" si="19"/>
        <v>0</v>
      </c>
      <c r="J78" s="72">
        <f t="shared" si="20"/>
        <v>0</v>
      </c>
      <c r="K78" s="71">
        <f t="shared" si="21"/>
        <v>0</v>
      </c>
      <c r="L78" s="67">
        <f>'data''15'!C74</f>
        <v>812.5517246458453</v>
      </c>
      <c r="M78" s="67">
        <f t="shared" si="22"/>
        <v>229</v>
      </c>
      <c r="N78" s="73">
        <f>'data''15'!D74</f>
        <v>750</v>
      </c>
      <c r="O78" s="70">
        <f>+'data''15'!F74</f>
        <v>50</v>
      </c>
      <c r="P78" s="74">
        <f t="shared" si="23"/>
        <v>800</v>
      </c>
      <c r="Q78" s="67">
        <f>IF('data''15'!G74&lt;Z78,'data''15'!G74,'data''15'!G74-Z78)</f>
        <v>229</v>
      </c>
      <c r="R78" s="75">
        <v>0</v>
      </c>
      <c r="S78" s="75">
        <v>0</v>
      </c>
      <c r="T78" s="75" t="str">
        <f>+'data''15'!H74</f>
        <v>y</v>
      </c>
      <c r="U78" s="76" t="str">
        <f>'data''15'!I74</f>
        <v>N</v>
      </c>
      <c r="V78" s="77"/>
      <c r="W78" s="78" t="str">
        <f t="shared" si="25"/>
        <v/>
      </c>
      <c r="X78" s="79" t="str">
        <f t="shared" si="26"/>
        <v/>
      </c>
      <c r="Y78" s="77">
        <f t="shared" si="27"/>
        <v>229</v>
      </c>
      <c r="Z78" s="5">
        <v>0</v>
      </c>
      <c r="AA78" s="5">
        <v>0</v>
      </c>
      <c r="AC78" s="35" t="str">
        <f t="shared" si="24"/>
        <v/>
      </c>
    </row>
    <row r="79" spans="1:29">
      <c r="A79" s="80"/>
      <c r="B79" s="66">
        <v>42076</v>
      </c>
      <c r="C79" s="67">
        <f>'data''15'!B75</f>
        <v>0</v>
      </c>
      <c r="D79" s="68">
        <f t="shared" si="14"/>
        <v>0</v>
      </c>
      <c r="E79" s="69">
        <f t="shared" si="15"/>
        <v>0</v>
      </c>
      <c r="F79" s="70">
        <f t="shared" si="16"/>
        <v>59.334441003028246</v>
      </c>
      <c r="G79" s="71">
        <f t="shared" si="17"/>
        <v>750</v>
      </c>
      <c r="H79" s="68">
        <f t="shared" si="18"/>
        <v>809.33444100302825</v>
      </c>
      <c r="I79" s="72">
        <f t="shared" si="19"/>
        <v>0</v>
      </c>
      <c r="J79" s="72">
        <f t="shared" si="20"/>
        <v>0</v>
      </c>
      <c r="K79" s="71">
        <f t="shared" si="21"/>
        <v>0</v>
      </c>
      <c r="L79" s="67">
        <f>'data''15'!C75</f>
        <v>809.33444100302825</v>
      </c>
      <c r="M79" s="67">
        <f t="shared" si="22"/>
        <v>229</v>
      </c>
      <c r="N79" s="73">
        <f>'data''15'!D75</f>
        <v>750</v>
      </c>
      <c r="O79" s="70">
        <f>+'data''15'!F75</f>
        <v>50</v>
      </c>
      <c r="P79" s="74">
        <f t="shared" si="23"/>
        <v>800</v>
      </c>
      <c r="Q79" s="67">
        <f>IF('data''15'!G75&lt;Z79,'data''15'!G75,'data''15'!G75-Z79)</f>
        <v>229</v>
      </c>
      <c r="R79" s="75">
        <v>0</v>
      </c>
      <c r="S79" s="75">
        <v>0</v>
      </c>
      <c r="T79" s="75" t="str">
        <f>+'data''15'!H75</f>
        <v>y</v>
      </c>
      <c r="U79" s="76" t="str">
        <f>'data''15'!I75</f>
        <v>N</v>
      </c>
      <c r="V79" s="77"/>
      <c r="W79" s="78" t="str">
        <f t="shared" si="25"/>
        <v/>
      </c>
      <c r="X79" s="79" t="str">
        <f t="shared" si="26"/>
        <v/>
      </c>
      <c r="Y79" s="77">
        <f t="shared" si="27"/>
        <v>229</v>
      </c>
      <c r="Z79" s="5">
        <v>0</v>
      </c>
      <c r="AA79" s="5">
        <v>0</v>
      </c>
      <c r="AC79" s="35" t="str">
        <f t="shared" si="24"/>
        <v/>
      </c>
    </row>
    <row r="80" spans="1:29">
      <c r="A80" s="80"/>
      <c r="B80" s="66">
        <v>42077</v>
      </c>
      <c r="C80" s="67">
        <f>'data''15'!B76</f>
        <v>0</v>
      </c>
      <c r="D80" s="68">
        <f t="shared" si="14"/>
        <v>0</v>
      </c>
      <c r="E80" s="69">
        <f t="shared" si="15"/>
        <v>0</v>
      </c>
      <c r="F80" s="70">
        <f t="shared" si="16"/>
        <v>55.017987519412827</v>
      </c>
      <c r="G80" s="71">
        <f t="shared" si="17"/>
        <v>750</v>
      </c>
      <c r="H80" s="68">
        <f t="shared" si="18"/>
        <v>805.01798751941283</v>
      </c>
      <c r="I80" s="72">
        <f t="shared" si="19"/>
        <v>0</v>
      </c>
      <c r="J80" s="72">
        <f t="shared" si="20"/>
        <v>0</v>
      </c>
      <c r="K80" s="71">
        <f t="shared" si="21"/>
        <v>0</v>
      </c>
      <c r="L80" s="67">
        <f>'data''15'!C76</f>
        <v>805.01798751941283</v>
      </c>
      <c r="M80" s="67">
        <f t="shared" si="22"/>
        <v>229</v>
      </c>
      <c r="N80" s="73">
        <f>'data''15'!D76</f>
        <v>750</v>
      </c>
      <c r="O80" s="70">
        <f>+'data''15'!F76</f>
        <v>50</v>
      </c>
      <c r="P80" s="74">
        <f t="shared" si="23"/>
        <v>800</v>
      </c>
      <c r="Q80" s="67">
        <f>IF('data''15'!G76&lt;Z80,'data''15'!G76,'data''15'!G76-Z80)</f>
        <v>229</v>
      </c>
      <c r="R80" s="75">
        <v>0</v>
      </c>
      <c r="S80" s="75">
        <v>0</v>
      </c>
      <c r="T80" s="75" t="str">
        <f>+'data''15'!H76</f>
        <v>y</v>
      </c>
      <c r="U80" s="76" t="str">
        <f>'data''15'!I76</f>
        <v>N</v>
      </c>
      <c r="V80" s="77"/>
      <c r="W80" s="78" t="str">
        <f t="shared" si="25"/>
        <v/>
      </c>
      <c r="X80" s="79" t="str">
        <f t="shared" si="26"/>
        <v/>
      </c>
      <c r="Y80" s="77">
        <f t="shared" si="27"/>
        <v>229</v>
      </c>
      <c r="Z80" s="5">
        <v>0</v>
      </c>
      <c r="AA80" s="5">
        <v>0</v>
      </c>
      <c r="AC80" s="35" t="str">
        <f t="shared" si="24"/>
        <v/>
      </c>
    </row>
    <row r="81" spans="1:29">
      <c r="A81" s="80"/>
      <c r="B81" s="66">
        <v>42078</v>
      </c>
      <c r="C81" s="67">
        <f>'data''15'!B77</f>
        <v>0</v>
      </c>
      <c r="D81" s="68">
        <f t="shared" si="14"/>
        <v>0</v>
      </c>
      <c r="E81" s="69">
        <f t="shared" si="15"/>
        <v>0</v>
      </c>
      <c r="F81" s="70">
        <f t="shared" si="16"/>
        <v>45.702890116830645</v>
      </c>
      <c r="G81" s="71">
        <f t="shared" si="17"/>
        <v>750</v>
      </c>
      <c r="H81" s="68">
        <f t="shared" si="18"/>
        <v>795.70289011683064</v>
      </c>
      <c r="I81" s="72">
        <f t="shared" si="19"/>
        <v>0</v>
      </c>
      <c r="J81" s="72">
        <f t="shared" si="20"/>
        <v>0</v>
      </c>
      <c r="K81" s="71">
        <f t="shared" si="21"/>
        <v>0</v>
      </c>
      <c r="L81" s="67">
        <f>'data''15'!C77</f>
        <v>795.70289011683064</v>
      </c>
      <c r="M81" s="67">
        <f t="shared" si="22"/>
        <v>551</v>
      </c>
      <c r="N81" s="73">
        <f>'data''15'!D77</f>
        <v>750</v>
      </c>
      <c r="O81" s="70">
        <f>+'data''15'!F77</f>
        <v>45.702890116830645</v>
      </c>
      <c r="P81" s="74">
        <f t="shared" si="23"/>
        <v>795.70289011683064</v>
      </c>
      <c r="Q81" s="67">
        <f>IF('data''15'!G77&lt;Z81,'data''15'!G77,'data''15'!G77-Z81)</f>
        <v>551</v>
      </c>
      <c r="R81" s="75">
        <v>0</v>
      </c>
      <c r="S81" s="75">
        <v>0</v>
      </c>
      <c r="T81" s="75" t="str">
        <f>+'data''15'!H77</f>
        <v>y</v>
      </c>
      <c r="U81" s="76" t="str">
        <f>'data''15'!I77</f>
        <v>N</v>
      </c>
      <c r="V81" s="77"/>
      <c r="W81" s="78" t="str">
        <f t="shared" si="25"/>
        <v/>
      </c>
      <c r="X81" s="79" t="str">
        <f t="shared" si="26"/>
        <v/>
      </c>
      <c r="Y81" s="77">
        <f t="shared" si="27"/>
        <v>551</v>
      </c>
      <c r="Z81" s="5">
        <v>0</v>
      </c>
      <c r="AA81" s="5">
        <v>0</v>
      </c>
      <c r="AC81" s="35" t="str">
        <f t="shared" si="24"/>
        <v/>
      </c>
    </row>
    <row r="82" spans="1:29">
      <c r="A82" s="80"/>
      <c r="B82" s="66">
        <v>42079</v>
      </c>
      <c r="C82" s="67">
        <f>'data''15'!B78</f>
        <v>0</v>
      </c>
      <c r="D82" s="68">
        <f t="shared" si="14"/>
        <v>750</v>
      </c>
      <c r="E82" s="69">
        <f t="shared" si="15"/>
        <v>0</v>
      </c>
      <c r="F82" s="70">
        <f t="shared" si="16"/>
        <v>0</v>
      </c>
      <c r="G82" s="71">
        <f t="shared" si="17"/>
        <v>0</v>
      </c>
      <c r="H82" s="68">
        <f t="shared" si="18"/>
        <v>750</v>
      </c>
      <c r="I82" s="72">
        <f t="shared" si="19"/>
        <v>0</v>
      </c>
      <c r="J82" s="72">
        <f t="shared" si="20"/>
        <v>46.301099068586836</v>
      </c>
      <c r="K82" s="71">
        <f t="shared" si="21"/>
        <v>0</v>
      </c>
      <c r="L82" s="67">
        <f>'data''15'!C78</f>
        <v>796.30109906858684</v>
      </c>
      <c r="M82" s="67">
        <f t="shared" si="22"/>
        <v>1188</v>
      </c>
      <c r="N82" s="73">
        <f>'data''15'!D78</f>
        <v>750</v>
      </c>
      <c r="O82" s="70">
        <f>+'data''15'!F78</f>
        <v>46.301099068586836</v>
      </c>
      <c r="P82" s="74">
        <f t="shared" si="23"/>
        <v>796.30109906858684</v>
      </c>
      <c r="Q82" s="67">
        <f>IF('data''15'!G78&lt;Z82,'data''15'!G78,'data''15'!G78-Z82)</f>
        <v>1188</v>
      </c>
      <c r="R82" s="75">
        <v>0</v>
      </c>
      <c r="S82" s="75">
        <v>0</v>
      </c>
      <c r="T82" s="75" t="str">
        <f>+'data''15'!H78</f>
        <v>N</v>
      </c>
      <c r="U82" s="76" t="str">
        <f>'data''15'!I78</f>
        <v>N</v>
      </c>
      <c r="V82" s="77"/>
      <c r="W82" s="78" t="str">
        <f t="shared" si="25"/>
        <v/>
      </c>
      <c r="X82" s="79" t="str">
        <f t="shared" si="26"/>
        <v/>
      </c>
      <c r="Y82" s="77">
        <f t="shared" si="27"/>
        <v>391.69890093141316</v>
      </c>
      <c r="Z82" s="5">
        <v>0</v>
      </c>
      <c r="AA82" s="5">
        <v>0</v>
      </c>
      <c r="AC82" s="35" t="str">
        <f t="shared" si="24"/>
        <v/>
      </c>
    </row>
    <row r="83" spans="1:29">
      <c r="A83" s="80"/>
      <c r="B83" s="66">
        <v>42080</v>
      </c>
      <c r="C83" s="67">
        <f>'data''15'!B79</f>
        <v>0</v>
      </c>
      <c r="D83" s="68">
        <f t="shared" si="14"/>
        <v>750</v>
      </c>
      <c r="E83" s="69">
        <f t="shared" si="15"/>
        <v>0</v>
      </c>
      <c r="F83" s="70">
        <f t="shared" si="16"/>
        <v>0</v>
      </c>
      <c r="G83" s="71">
        <f t="shared" si="17"/>
        <v>0</v>
      </c>
      <c r="H83" s="68">
        <f t="shared" si="18"/>
        <v>750</v>
      </c>
      <c r="I83" s="72">
        <f t="shared" si="19"/>
        <v>0</v>
      </c>
      <c r="J83" s="72">
        <f t="shared" si="20"/>
        <v>47.769999999999982</v>
      </c>
      <c r="K83" s="71">
        <f t="shared" si="21"/>
        <v>0</v>
      </c>
      <c r="L83" s="67">
        <f>'data''15'!C79</f>
        <v>797.77</v>
      </c>
      <c r="M83" s="67">
        <f t="shared" si="22"/>
        <v>818</v>
      </c>
      <c r="N83" s="73">
        <f>'data''15'!D79</f>
        <v>750</v>
      </c>
      <c r="O83" s="70">
        <f>+'data''15'!F79</f>
        <v>47.769999999999982</v>
      </c>
      <c r="P83" s="74">
        <f t="shared" si="23"/>
        <v>797.77</v>
      </c>
      <c r="Q83" s="67">
        <f>IF('data''15'!G79&lt;Z83,'data''15'!G79,'data''15'!G79-Z83)</f>
        <v>818</v>
      </c>
      <c r="R83" s="75">
        <v>0</v>
      </c>
      <c r="S83" s="75">
        <v>0</v>
      </c>
      <c r="T83" s="75" t="str">
        <f>+'data''15'!H79</f>
        <v>N</v>
      </c>
      <c r="U83" s="76" t="str">
        <f>'data''15'!I79</f>
        <v>N</v>
      </c>
      <c r="V83" s="77"/>
      <c r="W83" s="78" t="str">
        <f t="shared" si="25"/>
        <v/>
      </c>
      <c r="X83" s="79" t="str">
        <f t="shared" si="26"/>
        <v/>
      </c>
      <c r="Y83" s="77">
        <f t="shared" si="27"/>
        <v>20.230000000000018</v>
      </c>
      <c r="Z83" s="5">
        <v>0</v>
      </c>
      <c r="AA83" s="5">
        <v>0</v>
      </c>
      <c r="AC83" s="35" t="str">
        <f t="shared" si="24"/>
        <v/>
      </c>
    </row>
    <row r="84" spans="1:29">
      <c r="A84" s="80"/>
      <c r="B84" s="66">
        <v>42081</v>
      </c>
      <c r="C84" s="67">
        <v>300</v>
      </c>
      <c r="D84" s="68">
        <f t="shared" si="14"/>
        <v>750</v>
      </c>
      <c r="E84" s="69">
        <f t="shared" si="15"/>
        <v>0</v>
      </c>
      <c r="F84" s="70">
        <f t="shared" si="16"/>
        <v>0</v>
      </c>
      <c r="G84" s="71">
        <f t="shared" si="17"/>
        <v>0</v>
      </c>
      <c r="H84" s="68">
        <f t="shared" si="18"/>
        <v>750</v>
      </c>
      <c r="I84" s="72">
        <f t="shared" si="19"/>
        <v>0</v>
      </c>
      <c r="J84" s="72">
        <f t="shared" si="20"/>
        <v>51.365999999999985</v>
      </c>
      <c r="K84" s="71">
        <f t="shared" si="21"/>
        <v>0</v>
      </c>
      <c r="L84" s="67">
        <f>'data''15'!C80</f>
        <v>801.36599999999999</v>
      </c>
      <c r="M84" s="67">
        <f t="shared" si="22"/>
        <v>908</v>
      </c>
      <c r="N84" s="73">
        <f>'data''15'!D80</f>
        <v>750</v>
      </c>
      <c r="O84" s="70">
        <f>+'data''15'!F80</f>
        <v>50</v>
      </c>
      <c r="P84" s="74">
        <f t="shared" si="23"/>
        <v>800</v>
      </c>
      <c r="Q84" s="67">
        <f>IF('data''15'!G80&lt;Z84,'data''15'!G80,'data''15'!G80-Z84)</f>
        <v>908</v>
      </c>
      <c r="R84" s="75">
        <v>0</v>
      </c>
      <c r="S84" s="75">
        <v>0</v>
      </c>
      <c r="T84" s="75" t="str">
        <f>+'data''15'!H80</f>
        <v>N</v>
      </c>
      <c r="U84" s="76" t="str">
        <f>'data''15'!I80</f>
        <v>N</v>
      </c>
      <c r="V84" s="77"/>
      <c r="W84" s="78" t="str">
        <f t="shared" si="25"/>
        <v/>
      </c>
      <c r="X84" s="79" t="str">
        <f t="shared" si="26"/>
        <v/>
      </c>
      <c r="Y84" s="77">
        <f t="shared" si="27"/>
        <v>106.63400000000001</v>
      </c>
      <c r="Z84" s="5">
        <v>0</v>
      </c>
      <c r="AA84" s="5">
        <v>0</v>
      </c>
      <c r="AC84" s="35" t="str">
        <f t="shared" si="24"/>
        <v/>
      </c>
    </row>
    <row r="85" spans="1:29">
      <c r="A85" s="80"/>
      <c r="B85" s="66">
        <v>42082</v>
      </c>
      <c r="C85" s="67">
        <v>300</v>
      </c>
      <c r="D85" s="68">
        <f t="shared" si="14"/>
        <v>633</v>
      </c>
      <c r="E85" s="69">
        <f t="shared" si="15"/>
        <v>117</v>
      </c>
      <c r="F85" s="70">
        <f t="shared" si="16"/>
        <v>0</v>
      </c>
      <c r="G85" s="71">
        <f t="shared" si="17"/>
        <v>0</v>
      </c>
      <c r="H85" s="68">
        <f t="shared" si="18"/>
        <v>750</v>
      </c>
      <c r="I85" s="72">
        <f t="shared" si="19"/>
        <v>0</v>
      </c>
      <c r="J85" s="72">
        <f t="shared" si="20"/>
        <v>0</v>
      </c>
      <c r="K85" s="71">
        <f t="shared" si="21"/>
        <v>49.409999999999968</v>
      </c>
      <c r="L85" s="67">
        <f>'data''15'!C81</f>
        <v>799.41</v>
      </c>
      <c r="M85" s="67">
        <f t="shared" si="22"/>
        <v>633</v>
      </c>
      <c r="N85" s="73">
        <f>'data''15'!D81</f>
        <v>750</v>
      </c>
      <c r="O85" s="70">
        <f>+'data''15'!F81</f>
        <v>49.409999999999968</v>
      </c>
      <c r="P85" s="74">
        <f t="shared" si="23"/>
        <v>799.41</v>
      </c>
      <c r="Q85" s="67">
        <f>IF('data''15'!G81&lt;Z85,'data''15'!G81,'data''15'!G81-Z85)</f>
        <v>633</v>
      </c>
      <c r="R85" s="75">
        <v>0</v>
      </c>
      <c r="S85" s="75">
        <v>0</v>
      </c>
      <c r="T85" s="75" t="str">
        <f>+'data''15'!H81</f>
        <v>N</v>
      </c>
      <c r="U85" s="76" t="str">
        <f>'data''15'!I81</f>
        <v>N</v>
      </c>
      <c r="V85" s="77"/>
      <c r="W85" s="78" t="str">
        <f t="shared" si="25"/>
        <v/>
      </c>
      <c r="X85" s="79" t="str">
        <f t="shared" si="26"/>
        <v/>
      </c>
      <c r="Y85" s="77">
        <f t="shared" si="27"/>
        <v>0</v>
      </c>
      <c r="Z85" s="5">
        <v>0</v>
      </c>
      <c r="AA85" s="5">
        <v>0</v>
      </c>
      <c r="AC85" s="35" t="str">
        <f t="shared" si="24"/>
        <v/>
      </c>
    </row>
    <row r="86" spans="1:29">
      <c r="A86" s="80"/>
      <c r="B86" s="66">
        <v>42083</v>
      </c>
      <c r="C86" s="67">
        <v>339</v>
      </c>
      <c r="D86" s="68">
        <f t="shared" si="14"/>
        <v>541</v>
      </c>
      <c r="E86" s="69">
        <f t="shared" si="15"/>
        <v>209</v>
      </c>
      <c r="F86" s="70">
        <f t="shared" si="16"/>
        <v>0</v>
      </c>
      <c r="G86" s="71">
        <f t="shared" si="17"/>
        <v>0</v>
      </c>
      <c r="H86" s="68">
        <f t="shared" si="18"/>
        <v>750</v>
      </c>
      <c r="I86" s="72">
        <f t="shared" si="19"/>
        <v>0</v>
      </c>
      <c r="J86" s="72">
        <f t="shared" si="20"/>
        <v>0</v>
      </c>
      <c r="K86" s="71">
        <f t="shared" si="21"/>
        <v>45.266000000000076</v>
      </c>
      <c r="L86" s="67">
        <f>'data''15'!C82</f>
        <v>795.26600000000008</v>
      </c>
      <c r="M86" s="67">
        <f t="shared" si="22"/>
        <v>541</v>
      </c>
      <c r="N86" s="73">
        <f>'data''15'!D82</f>
        <v>750</v>
      </c>
      <c r="O86" s="70">
        <f>+'data''15'!F82</f>
        <v>45.266000000000076</v>
      </c>
      <c r="P86" s="74">
        <f t="shared" si="23"/>
        <v>795.26600000000008</v>
      </c>
      <c r="Q86" s="67">
        <f>IF('data''15'!G82&lt;Z86,'data''15'!G82,'data''15'!G82-Z86)</f>
        <v>541</v>
      </c>
      <c r="R86" s="75">
        <v>0</v>
      </c>
      <c r="S86" s="75">
        <v>0</v>
      </c>
      <c r="T86" s="75" t="str">
        <f>+'data''15'!H82</f>
        <v>N</v>
      </c>
      <c r="U86" s="76" t="str">
        <f>'data''15'!I82</f>
        <v>N</v>
      </c>
      <c r="V86" s="77"/>
      <c r="W86" s="78" t="str">
        <f t="shared" si="25"/>
        <v/>
      </c>
      <c r="X86" s="79" t="str">
        <f t="shared" si="26"/>
        <v/>
      </c>
      <c r="Y86" s="77">
        <f t="shared" si="27"/>
        <v>0</v>
      </c>
      <c r="Z86" s="5">
        <v>0</v>
      </c>
      <c r="AA86" s="5">
        <v>0</v>
      </c>
      <c r="AC86" s="35" t="str">
        <f t="shared" si="24"/>
        <v/>
      </c>
    </row>
    <row r="87" spans="1:29" s="85" customFormat="1">
      <c r="A87" s="81"/>
      <c r="B87" s="66">
        <v>42084</v>
      </c>
      <c r="C87" s="67">
        <v>430</v>
      </c>
      <c r="D87" s="68">
        <f t="shared" si="14"/>
        <v>542</v>
      </c>
      <c r="E87" s="69">
        <f t="shared" si="15"/>
        <v>208</v>
      </c>
      <c r="F87" s="70">
        <f t="shared" si="16"/>
        <v>0</v>
      </c>
      <c r="G87" s="71">
        <f t="shared" si="17"/>
        <v>0</v>
      </c>
      <c r="H87" s="68">
        <f t="shared" si="18"/>
        <v>750</v>
      </c>
      <c r="I87" s="72">
        <f t="shared" si="19"/>
        <v>0</v>
      </c>
      <c r="J87" s="72">
        <f t="shared" si="20"/>
        <v>0</v>
      </c>
      <c r="K87" s="71">
        <f t="shared" si="21"/>
        <v>57.102999999999952</v>
      </c>
      <c r="L87" s="67">
        <f>'data''15'!C83</f>
        <v>807.10299999999995</v>
      </c>
      <c r="M87" s="67">
        <f t="shared" si="22"/>
        <v>542</v>
      </c>
      <c r="N87" s="73">
        <f>'data''15'!D83</f>
        <v>750</v>
      </c>
      <c r="O87" s="70">
        <f>+'data''15'!F83</f>
        <v>50</v>
      </c>
      <c r="P87" s="74">
        <f t="shared" si="23"/>
        <v>800</v>
      </c>
      <c r="Q87" s="67">
        <f>IF('data''15'!G83&lt;Z87,'data''15'!G83,'data''15'!G83-Z87)</f>
        <v>542</v>
      </c>
      <c r="R87" s="75">
        <v>0</v>
      </c>
      <c r="S87" s="75">
        <v>0</v>
      </c>
      <c r="T87" s="75" t="str">
        <f>+'data''15'!H83</f>
        <v>N</v>
      </c>
      <c r="U87" s="76" t="str">
        <f>'data''15'!I83</f>
        <v>N</v>
      </c>
      <c r="V87" s="82"/>
      <c r="W87" s="83" t="str">
        <f t="shared" si="25"/>
        <v/>
      </c>
      <c r="X87" s="84" t="str">
        <f t="shared" si="26"/>
        <v/>
      </c>
      <c r="Y87" s="77">
        <f t="shared" si="27"/>
        <v>0</v>
      </c>
      <c r="Z87" s="85">
        <v>0</v>
      </c>
      <c r="AA87" s="85">
        <v>0</v>
      </c>
      <c r="AC87" s="35" t="str">
        <f t="shared" si="24"/>
        <v/>
      </c>
    </row>
    <row r="88" spans="1:29" s="85" customFormat="1">
      <c r="A88" s="81"/>
      <c r="B88" s="66">
        <v>42085</v>
      </c>
      <c r="C88" s="67">
        <v>455</v>
      </c>
      <c r="D88" s="68">
        <f t="shared" si="14"/>
        <v>549</v>
      </c>
      <c r="E88" s="69">
        <f t="shared" si="15"/>
        <v>201</v>
      </c>
      <c r="F88" s="70">
        <f t="shared" si="16"/>
        <v>0</v>
      </c>
      <c r="G88" s="71">
        <f t="shared" si="17"/>
        <v>0</v>
      </c>
      <c r="H88" s="68">
        <f t="shared" si="18"/>
        <v>750</v>
      </c>
      <c r="I88" s="72">
        <f t="shared" si="19"/>
        <v>0</v>
      </c>
      <c r="J88" s="72">
        <f t="shared" si="20"/>
        <v>0</v>
      </c>
      <c r="K88" s="71">
        <f t="shared" si="21"/>
        <v>71.87</v>
      </c>
      <c r="L88" s="67">
        <f>'data''15'!C84</f>
        <v>821.87</v>
      </c>
      <c r="M88" s="67">
        <f t="shared" si="22"/>
        <v>549</v>
      </c>
      <c r="N88" s="73">
        <f>'data''15'!D84</f>
        <v>750</v>
      </c>
      <c r="O88" s="70">
        <f>+'data''15'!F84</f>
        <v>50</v>
      </c>
      <c r="P88" s="74">
        <f t="shared" si="23"/>
        <v>800</v>
      </c>
      <c r="Q88" s="67">
        <f>IF('data''15'!G84&lt;Z88,'data''15'!G84,'data''15'!G84-Z88)</f>
        <v>549</v>
      </c>
      <c r="R88" s="75">
        <v>0</v>
      </c>
      <c r="S88" s="75">
        <v>0</v>
      </c>
      <c r="T88" s="75" t="str">
        <f>+'data''15'!H84</f>
        <v>N</v>
      </c>
      <c r="U88" s="76" t="str">
        <f>'data''15'!I84</f>
        <v>N</v>
      </c>
      <c r="V88" s="82"/>
      <c r="W88" s="83" t="str">
        <f t="shared" si="25"/>
        <v/>
      </c>
      <c r="X88" s="84" t="str">
        <f t="shared" si="26"/>
        <v/>
      </c>
      <c r="Y88" s="77">
        <f t="shared" si="27"/>
        <v>0</v>
      </c>
      <c r="Z88" s="85">
        <v>0</v>
      </c>
      <c r="AA88" s="85">
        <v>0</v>
      </c>
      <c r="AC88" s="35" t="str">
        <f t="shared" si="24"/>
        <v/>
      </c>
    </row>
    <row r="89" spans="1:29" s="85" customFormat="1">
      <c r="A89" s="81"/>
      <c r="B89" s="66">
        <v>42086</v>
      </c>
      <c r="C89" s="67">
        <v>531</v>
      </c>
      <c r="D89" s="68">
        <f t="shared" si="14"/>
        <v>549</v>
      </c>
      <c r="E89" s="69">
        <f t="shared" si="15"/>
        <v>201</v>
      </c>
      <c r="F89" s="70">
        <f t="shared" si="16"/>
        <v>0</v>
      </c>
      <c r="G89" s="71">
        <f t="shared" si="17"/>
        <v>0</v>
      </c>
      <c r="H89" s="68">
        <f t="shared" si="18"/>
        <v>750</v>
      </c>
      <c r="I89" s="72">
        <f t="shared" si="19"/>
        <v>0</v>
      </c>
      <c r="J89" s="72">
        <f t="shared" si="20"/>
        <v>0</v>
      </c>
      <c r="K89" s="71">
        <f t="shared" si="21"/>
        <v>85.740000000000009</v>
      </c>
      <c r="L89" s="67">
        <f>'data''15'!C85</f>
        <v>835.74</v>
      </c>
      <c r="M89" s="67">
        <f t="shared" si="22"/>
        <v>549</v>
      </c>
      <c r="N89" s="73">
        <f>'data''15'!D85</f>
        <v>750</v>
      </c>
      <c r="O89" s="70">
        <f>+'data''15'!F85</f>
        <v>50</v>
      </c>
      <c r="P89" s="74">
        <f t="shared" si="23"/>
        <v>800</v>
      </c>
      <c r="Q89" s="67">
        <f>IF('data''15'!G85&lt;Z89,'data''15'!G85,'data''15'!G85-Z89)</f>
        <v>549</v>
      </c>
      <c r="R89" s="75">
        <v>0</v>
      </c>
      <c r="S89" s="75">
        <v>0</v>
      </c>
      <c r="T89" s="75" t="str">
        <f>+'data''15'!H85</f>
        <v>N</v>
      </c>
      <c r="U89" s="76" t="str">
        <f>'data''15'!I85</f>
        <v>N</v>
      </c>
      <c r="V89" s="82"/>
      <c r="W89" s="83" t="str">
        <f t="shared" si="25"/>
        <v/>
      </c>
      <c r="X89" s="84" t="str">
        <f t="shared" si="26"/>
        <v/>
      </c>
      <c r="Y89" s="77">
        <f t="shared" si="27"/>
        <v>0</v>
      </c>
      <c r="Z89" s="85">
        <v>0</v>
      </c>
      <c r="AA89" s="85">
        <v>0</v>
      </c>
      <c r="AC89" s="35" t="str">
        <f t="shared" si="24"/>
        <v/>
      </c>
    </row>
    <row r="90" spans="1:29">
      <c r="A90" s="80"/>
      <c r="B90" s="66">
        <v>42087</v>
      </c>
      <c r="C90" s="67">
        <v>555</v>
      </c>
      <c r="D90" s="68">
        <f t="shared" si="14"/>
        <v>549</v>
      </c>
      <c r="E90" s="69">
        <f t="shared" si="15"/>
        <v>201</v>
      </c>
      <c r="F90" s="70">
        <f t="shared" si="16"/>
        <v>0</v>
      </c>
      <c r="G90" s="71">
        <f t="shared" si="17"/>
        <v>0</v>
      </c>
      <c r="H90" s="68">
        <f t="shared" si="18"/>
        <v>750</v>
      </c>
      <c r="I90" s="72">
        <f t="shared" si="19"/>
        <v>0</v>
      </c>
      <c r="J90" s="72">
        <f t="shared" si="20"/>
        <v>0</v>
      </c>
      <c r="K90" s="71">
        <f t="shared" si="21"/>
        <v>67.68552269056056</v>
      </c>
      <c r="L90" s="67">
        <f>'data''15'!C86</f>
        <v>817.68552269056056</v>
      </c>
      <c r="M90" s="67">
        <f t="shared" si="22"/>
        <v>549</v>
      </c>
      <c r="N90" s="73">
        <f>'data''15'!D86</f>
        <v>750</v>
      </c>
      <c r="O90" s="70">
        <f>+'data''15'!F86</f>
        <v>50</v>
      </c>
      <c r="P90" s="74">
        <f t="shared" si="23"/>
        <v>800</v>
      </c>
      <c r="Q90" s="67">
        <f>IF('data''15'!G86&lt;Z90,'data''15'!G86,'data''15'!G86-Z90)</f>
        <v>549</v>
      </c>
      <c r="R90" s="75">
        <v>0</v>
      </c>
      <c r="S90" s="75">
        <v>0</v>
      </c>
      <c r="T90" s="75" t="str">
        <f>+'data''15'!H86</f>
        <v>N</v>
      </c>
      <c r="U90" s="76" t="str">
        <f>'data''15'!I86</f>
        <v>N</v>
      </c>
      <c r="V90" s="77"/>
      <c r="W90" s="78" t="str">
        <f t="shared" si="25"/>
        <v/>
      </c>
      <c r="X90" s="79" t="str">
        <f t="shared" si="26"/>
        <v/>
      </c>
      <c r="Y90" s="77">
        <f t="shared" si="27"/>
        <v>0</v>
      </c>
      <c r="Z90" s="5">
        <v>0</v>
      </c>
      <c r="AA90" s="5">
        <v>0</v>
      </c>
      <c r="AC90" s="35" t="str">
        <f t="shared" si="24"/>
        <v/>
      </c>
    </row>
    <row r="91" spans="1:29">
      <c r="A91" s="80"/>
      <c r="B91" s="66">
        <v>42088</v>
      </c>
      <c r="C91" s="67">
        <v>558</v>
      </c>
      <c r="D91" s="68">
        <f t="shared" si="14"/>
        <v>547</v>
      </c>
      <c r="E91" s="69">
        <f t="shared" si="15"/>
        <v>203</v>
      </c>
      <c r="F91" s="70">
        <f t="shared" si="16"/>
        <v>0</v>
      </c>
      <c r="G91" s="71">
        <f t="shared" si="17"/>
        <v>0</v>
      </c>
      <c r="H91" s="68">
        <f t="shared" si="18"/>
        <v>750</v>
      </c>
      <c r="I91" s="72">
        <f t="shared" si="19"/>
        <v>0</v>
      </c>
      <c r="J91" s="72">
        <f t="shared" si="20"/>
        <v>0</v>
      </c>
      <c r="K91" s="71">
        <f t="shared" si="21"/>
        <v>46.843543877290244</v>
      </c>
      <c r="L91" s="67">
        <f>'data''15'!C87</f>
        <v>796.84354387729024</v>
      </c>
      <c r="M91" s="67">
        <f t="shared" si="22"/>
        <v>547</v>
      </c>
      <c r="N91" s="73">
        <f>'data''15'!D87</f>
        <v>750</v>
      </c>
      <c r="O91" s="70">
        <f>+'data''15'!F87</f>
        <v>46.843543877290244</v>
      </c>
      <c r="P91" s="74">
        <f t="shared" si="23"/>
        <v>796.84354387729024</v>
      </c>
      <c r="Q91" s="67">
        <f>IF('data''15'!G87&lt;Z91,'data''15'!G87,'data''15'!G87-Z91)</f>
        <v>547</v>
      </c>
      <c r="R91" s="75">
        <v>0</v>
      </c>
      <c r="S91" s="75">
        <v>0</v>
      </c>
      <c r="T91" s="75" t="str">
        <f>+'data''15'!H87</f>
        <v>N</v>
      </c>
      <c r="U91" s="76" t="str">
        <f>'data''15'!I87</f>
        <v>N</v>
      </c>
      <c r="V91" s="77"/>
      <c r="W91" s="78" t="str">
        <f t="shared" si="25"/>
        <v/>
      </c>
      <c r="X91" s="79" t="str">
        <f t="shared" si="26"/>
        <v/>
      </c>
      <c r="Y91" s="77">
        <f t="shared" si="27"/>
        <v>0</v>
      </c>
      <c r="Z91" s="5">
        <v>0</v>
      </c>
      <c r="AA91" s="5">
        <v>0</v>
      </c>
      <c r="AC91" s="35" t="str">
        <f t="shared" si="24"/>
        <v/>
      </c>
    </row>
    <row r="92" spans="1:29">
      <c r="A92" s="80"/>
      <c r="B92" s="66">
        <v>42089</v>
      </c>
      <c r="C92" s="67">
        <v>545</v>
      </c>
      <c r="D92" s="68">
        <f t="shared" si="14"/>
        <v>454</v>
      </c>
      <c r="E92" s="69">
        <f t="shared" si="15"/>
        <v>296</v>
      </c>
      <c r="F92" s="70">
        <f t="shared" si="16"/>
        <v>0</v>
      </c>
      <c r="G92" s="71">
        <f t="shared" si="17"/>
        <v>0</v>
      </c>
      <c r="H92" s="68">
        <f t="shared" si="18"/>
        <v>750</v>
      </c>
      <c r="I92" s="72">
        <f t="shared" si="19"/>
        <v>0</v>
      </c>
      <c r="J92" s="72">
        <f t="shared" si="20"/>
        <v>0</v>
      </c>
      <c r="K92" s="71">
        <f t="shared" si="21"/>
        <v>42.387451738151185</v>
      </c>
      <c r="L92" s="67">
        <f>'data''15'!C88</f>
        <v>792.38745173815119</v>
      </c>
      <c r="M92" s="67">
        <f t="shared" si="22"/>
        <v>454</v>
      </c>
      <c r="N92" s="73">
        <f>'data''15'!D88</f>
        <v>750</v>
      </c>
      <c r="O92" s="70">
        <f>+'data''15'!F88</f>
        <v>42.387451738151185</v>
      </c>
      <c r="P92" s="74">
        <f t="shared" si="23"/>
        <v>792.38745173815119</v>
      </c>
      <c r="Q92" s="67">
        <f>IF('data''15'!G88&lt;Z92,'data''15'!G88,'data''15'!G88-Z92)</f>
        <v>454</v>
      </c>
      <c r="R92" s="75">
        <v>0</v>
      </c>
      <c r="S92" s="75">
        <v>0</v>
      </c>
      <c r="T92" s="75" t="str">
        <f>+'data''15'!H88</f>
        <v>N</v>
      </c>
      <c r="U92" s="76" t="str">
        <f>'data''15'!I88</f>
        <v>N</v>
      </c>
      <c r="V92" s="77"/>
      <c r="W92" s="78" t="str">
        <f t="shared" si="25"/>
        <v/>
      </c>
      <c r="X92" s="79" t="str">
        <f t="shared" si="26"/>
        <v/>
      </c>
      <c r="Y92" s="77">
        <f t="shared" si="27"/>
        <v>0</v>
      </c>
      <c r="Z92" s="5">
        <v>0</v>
      </c>
      <c r="AA92" s="5">
        <v>0</v>
      </c>
      <c r="AC92" s="35" t="str">
        <f t="shared" si="24"/>
        <v/>
      </c>
    </row>
    <row r="93" spans="1:29">
      <c r="A93" s="80"/>
      <c r="B93" s="66">
        <v>42090</v>
      </c>
      <c r="C93" s="67">
        <v>545</v>
      </c>
      <c r="D93" s="68">
        <f t="shared" si="14"/>
        <v>541</v>
      </c>
      <c r="E93" s="69">
        <f t="shared" si="15"/>
        <v>209</v>
      </c>
      <c r="F93" s="70">
        <f t="shared" si="16"/>
        <v>0</v>
      </c>
      <c r="G93" s="71">
        <f t="shared" si="17"/>
        <v>0</v>
      </c>
      <c r="H93" s="68">
        <f t="shared" si="18"/>
        <v>750</v>
      </c>
      <c r="I93" s="72">
        <f t="shared" si="19"/>
        <v>0</v>
      </c>
      <c r="J93" s="72">
        <f t="shared" si="20"/>
        <v>0</v>
      </c>
      <c r="K93" s="71">
        <f t="shared" si="21"/>
        <v>40.358131943627995</v>
      </c>
      <c r="L93" s="67">
        <f>'data''15'!C89</f>
        <v>790.358131943628</v>
      </c>
      <c r="M93" s="67">
        <f t="shared" si="22"/>
        <v>541</v>
      </c>
      <c r="N93" s="73">
        <f>'data''15'!D89</f>
        <v>750</v>
      </c>
      <c r="O93" s="70">
        <f>+'data''15'!F89</f>
        <v>40.358131943627995</v>
      </c>
      <c r="P93" s="74">
        <f t="shared" si="23"/>
        <v>790.358131943628</v>
      </c>
      <c r="Q93" s="67">
        <f>IF('data''15'!G89&lt;Z93,'data''15'!G89,'data''15'!G89-Z93)</f>
        <v>541</v>
      </c>
      <c r="R93" s="75">
        <v>0</v>
      </c>
      <c r="S93" s="75">
        <v>0</v>
      </c>
      <c r="T93" s="75" t="str">
        <f>+'data''15'!H89</f>
        <v>N</v>
      </c>
      <c r="U93" s="76" t="str">
        <f>'data''15'!I89</f>
        <v>N</v>
      </c>
      <c r="V93" s="77"/>
      <c r="W93" s="78" t="str">
        <f t="shared" si="25"/>
        <v/>
      </c>
      <c r="X93" s="79" t="str">
        <f t="shared" si="26"/>
        <v/>
      </c>
      <c r="Y93" s="77">
        <f t="shared" si="27"/>
        <v>0</v>
      </c>
      <c r="Z93" s="5">
        <v>0</v>
      </c>
      <c r="AA93" s="5">
        <v>0</v>
      </c>
      <c r="AC93" s="35" t="str">
        <f t="shared" si="24"/>
        <v/>
      </c>
    </row>
    <row r="94" spans="1:29">
      <c r="A94" s="80"/>
      <c r="B94" s="66">
        <v>42091</v>
      </c>
      <c r="C94" s="67">
        <v>525</v>
      </c>
      <c r="D94" s="68">
        <f t="shared" si="14"/>
        <v>229</v>
      </c>
      <c r="E94" s="69">
        <f t="shared" si="15"/>
        <v>521</v>
      </c>
      <c r="F94" s="70">
        <f t="shared" si="16"/>
        <v>0</v>
      </c>
      <c r="G94" s="71">
        <f t="shared" si="17"/>
        <v>0</v>
      </c>
      <c r="H94" s="68">
        <f t="shared" si="18"/>
        <v>750</v>
      </c>
      <c r="I94" s="72">
        <f t="shared" si="19"/>
        <v>0</v>
      </c>
      <c r="J94" s="72">
        <f t="shared" si="20"/>
        <v>0</v>
      </c>
      <c r="K94" s="71">
        <f t="shared" si="21"/>
        <v>41.206925847645948</v>
      </c>
      <c r="L94" s="67">
        <f>'data''15'!C90</f>
        <v>791.20692584764595</v>
      </c>
      <c r="M94" s="67">
        <f t="shared" si="22"/>
        <v>229</v>
      </c>
      <c r="N94" s="73">
        <f>'data''15'!D90</f>
        <v>750</v>
      </c>
      <c r="O94" s="70">
        <f>+'data''15'!F90</f>
        <v>41.206925847645948</v>
      </c>
      <c r="P94" s="74">
        <f t="shared" si="23"/>
        <v>791.20692584764595</v>
      </c>
      <c r="Q94" s="67">
        <f>IF('data''15'!G90&lt;Z94,'data''15'!G90,'data''15'!G90-Z94)</f>
        <v>229</v>
      </c>
      <c r="R94" s="75">
        <v>0</v>
      </c>
      <c r="S94" s="75">
        <v>0</v>
      </c>
      <c r="T94" s="75" t="str">
        <f>+'data''15'!H90</f>
        <v>N</v>
      </c>
      <c r="U94" s="76" t="str">
        <f>'data''15'!I90</f>
        <v>N</v>
      </c>
      <c r="V94" s="77"/>
      <c r="W94" s="78" t="str">
        <f t="shared" si="25"/>
        <v/>
      </c>
      <c r="X94" s="79" t="str">
        <f t="shared" si="26"/>
        <v/>
      </c>
      <c r="Y94" s="77">
        <f t="shared" si="27"/>
        <v>0</v>
      </c>
      <c r="Z94" s="5">
        <v>0</v>
      </c>
      <c r="AA94" s="5">
        <v>0</v>
      </c>
      <c r="AC94" s="35" t="str">
        <f t="shared" si="24"/>
        <v/>
      </c>
    </row>
    <row r="95" spans="1:29" s="85" customFormat="1">
      <c r="A95" s="81"/>
      <c r="B95" s="66">
        <v>42092</v>
      </c>
      <c r="C95" s="67">
        <v>473</v>
      </c>
      <c r="D95" s="68">
        <f t="shared" si="14"/>
        <v>445</v>
      </c>
      <c r="E95" s="69">
        <f t="shared" si="15"/>
        <v>305</v>
      </c>
      <c r="F95" s="70">
        <f t="shared" si="16"/>
        <v>0</v>
      </c>
      <c r="G95" s="71">
        <f t="shared" si="17"/>
        <v>0</v>
      </c>
      <c r="H95" s="68">
        <f t="shared" si="18"/>
        <v>750</v>
      </c>
      <c r="I95" s="72">
        <f t="shared" si="19"/>
        <v>0</v>
      </c>
      <c r="J95" s="72">
        <f t="shared" si="20"/>
        <v>0</v>
      </c>
      <c r="K95" s="71">
        <f t="shared" si="21"/>
        <v>42.486281355989263</v>
      </c>
      <c r="L95" s="67">
        <f>'data''15'!C91</f>
        <v>792.48628135598926</v>
      </c>
      <c r="M95" s="67">
        <f t="shared" si="22"/>
        <v>445</v>
      </c>
      <c r="N95" s="73">
        <f>'data''15'!D91</f>
        <v>750</v>
      </c>
      <c r="O95" s="70">
        <f>+'data''15'!F91</f>
        <v>42.486281355989263</v>
      </c>
      <c r="P95" s="74">
        <f t="shared" si="23"/>
        <v>792.48628135598926</v>
      </c>
      <c r="Q95" s="67">
        <f>IF('data''15'!G91&lt;Z95,'data''15'!G91,'data''15'!G91-Z95)</f>
        <v>445</v>
      </c>
      <c r="R95" s="75">
        <v>0</v>
      </c>
      <c r="S95" s="75">
        <v>0</v>
      </c>
      <c r="T95" s="75" t="str">
        <f>+'data''15'!H91</f>
        <v>N</v>
      </c>
      <c r="U95" s="76" t="str">
        <f>'data''15'!I91</f>
        <v>N</v>
      </c>
      <c r="V95" s="82"/>
      <c r="W95" s="83" t="str">
        <f t="shared" si="25"/>
        <v/>
      </c>
      <c r="X95" s="84" t="str">
        <f t="shared" si="26"/>
        <v/>
      </c>
      <c r="Y95" s="77">
        <f t="shared" si="27"/>
        <v>0</v>
      </c>
      <c r="Z95" s="85">
        <v>0</v>
      </c>
      <c r="AA95" s="85">
        <v>0</v>
      </c>
      <c r="AC95" s="35" t="str">
        <f t="shared" si="24"/>
        <v/>
      </c>
    </row>
    <row r="96" spans="1:29">
      <c r="A96" s="80"/>
      <c r="B96" s="66">
        <v>42093</v>
      </c>
      <c r="C96" s="67">
        <v>394</v>
      </c>
      <c r="D96" s="68">
        <f t="shared" si="14"/>
        <v>541</v>
      </c>
      <c r="E96" s="69">
        <f t="shared" si="15"/>
        <v>209</v>
      </c>
      <c r="F96" s="70">
        <f t="shared" si="16"/>
        <v>0</v>
      </c>
      <c r="G96" s="71">
        <f t="shared" si="17"/>
        <v>0</v>
      </c>
      <c r="H96" s="68">
        <f t="shared" si="18"/>
        <v>750</v>
      </c>
      <c r="I96" s="72">
        <f t="shared" si="19"/>
        <v>0</v>
      </c>
      <c r="J96" s="72">
        <f t="shared" si="20"/>
        <v>0</v>
      </c>
      <c r="K96" s="71">
        <f t="shared" si="21"/>
        <v>42.344217999999955</v>
      </c>
      <c r="L96" s="67">
        <f>'data''15'!C92</f>
        <v>792.34421799999996</v>
      </c>
      <c r="M96" s="67">
        <f t="shared" si="22"/>
        <v>541</v>
      </c>
      <c r="N96" s="73">
        <f>'data''15'!D92</f>
        <v>750</v>
      </c>
      <c r="O96" s="70">
        <f>+'data''15'!F92</f>
        <v>42.344217999999955</v>
      </c>
      <c r="P96" s="74">
        <f t="shared" si="23"/>
        <v>792.34421799999996</v>
      </c>
      <c r="Q96" s="67">
        <f>IF('data''15'!G92&lt;Z96,'data''15'!G92,'data''15'!G92-Z96)</f>
        <v>541</v>
      </c>
      <c r="R96" s="75">
        <v>0</v>
      </c>
      <c r="S96" s="75">
        <v>0</v>
      </c>
      <c r="T96" s="75" t="str">
        <f>+'data''15'!H92</f>
        <v>N</v>
      </c>
      <c r="U96" s="76" t="str">
        <f>'data''15'!I92</f>
        <v>N</v>
      </c>
      <c r="V96" s="77"/>
      <c r="W96" s="78" t="str">
        <f t="shared" si="25"/>
        <v/>
      </c>
      <c r="X96" s="79" t="str">
        <f t="shared" si="26"/>
        <v/>
      </c>
      <c r="Y96" s="77">
        <f t="shared" si="27"/>
        <v>0</v>
      </c>
      <c r="Z96" s="5">
        <v>0</v>
      </c>
      <c r="AA96" s="5">
        <v>0</v>
      </c>
      <c r="AC96" s="35" t="str">
        <f t="shared" si="24"/>
        <v/>
      </c>
    </row>
    <row r="97" spans="1:29">
      <c r="A97" s="80"/>
      <c r="B97" s="66">
        <v>42094</v>
      </c>
      <c r="C97" s="67">
        <v>263</v>
      </c>
      <c r="D97" s="68">
        <f t="shared" si="14"/>
        <v>541</v>
      </c>
      <c r="E97" s="69">
        <f t="shared" si="15"/>
        <v>209</v>
      </c>
      <c r="F97" s="70">
        <f t="shared" si="16"/>
        <v>0</v>
      </c>
      <c r="G97" s="71">
        <f t="shared" si="17"/>
        <v>0</v>
      </c>
      <c r="H97" s="68">
        <f t="shared" si="18"/>
        <v>750</v>
      </c>
      <c r="I97" s="72">
        <f t="shared" si="19"/>
        <v>0</v>
      </c>
      <c r="J97" s="72">
        <f t="shared" si="20"/>
        <v>0</v>
      </c>
      <c r="K97" s="71">
        <f t="shared" si="21"/>
        <v>40.251040000000103</v>
      </c>
      <c r="L97" s="67">
        <f>'data''15'!C93</f>
        <v>790.2510400000001</v>
      </c>
      <c r="M97" s="67">
        <f t="shared" si="22"/>
        <v>541</v>
      </c>
      <c r="N97" s="73">
        <f>'data''15'!D93</f>
        <v>750</v>
      </c>
      <c r="O97" s="70">
        <f>+'data''15'!F93</f>
        <v>40.251040000000103</v>
      </c>
      <c r="P97" s="74">
        <f t="shared" si="23"/>
        <v>790.2510400000001</v>
      </c>
      <c r="Q97" s="67">
        <f>IF('data''15'!G93&lt;Z97,'data''15'!G93,'data''15'!G93-Z97)</f>
        <v>541</v>
      </c>
      <c r="R97" s="75">
        <v>0</v>
      </c>
      <c r="S97" s="75">
        <v>0</v>
      </c>
      <c r="T97" s="75" t="str">
        <f>+'data''15'!H93</f>
        <v>N</v>
      </c>
      <c r="U97" s="76" t="str">
        <f>'data''15'!I93</f>
        <v>N</v>
      </c>
      <c r="V97" s="77"/>
      <c r="W97" s="78" t="str">
        <f t="shared" si="25"/>
        <v/>
      </c>
      <c r="X97" s="79" t="str">
        <f t="shared" si="26"/>
        <v/>
      </c>
      <c r="Y97" s="77">
        <f t="shared" si="27"/>
        <v>0</v>
      </c>
      <c r="Z97" s="5">
        <v>0</v>
      </c>
      <c r="AA97" s="5">
        <v>0</v>
      </c>
      <c r="AC97" s="35" t="str">
        <f t="shared" si="24"/>
        <v/>
      </c>
    </row>
    <row r="98" spans="1:29">
      <c r="A98" s="80"/>
      <c r="B98" s="66">
        <v>42095</v>
      </c>
      <c r="C98" s="67">
        <v>0</v>
      </c>
      <c r="D98" s="68">
        <f t="shared" si="14"/>
        <v>546</v>
      </c>
      <c r="E98" s="69">
        <f t="shared" si="15"/>
        <v>204</v>
      </c>
      <c r="F98" s="70">
        <f t="shared" si="16"/>
        <v>0</v>
      </c>
      <c r="G98" s="71">
        <f t="shared" si="17"/>
        <v>0</v>
      </c>
      <c r="H98" s="68">
        <f t="shared" si="18"/>
        <v>750</v>
      </c>
      <c r="I98" s="72">
        <f t="shared" si="19"/>
        <v>0</v>
      </c>
      <c r="J98" s="72">
        <f t="shared" si="20"/>
        <v>0</v>
      </c>
      <c r="K98" s="71">
        <f t="shared" si="21"/>
        <v>41.781570000000102</v>
      </c>
      <c r="L98" s="67">
        <f>'data''15'!C94</f>
        <v>791.7815700000001</v>
      </c>
      <c r="M98" s="67">
        <f t="shared" si="22"/>
        <v>546</v>
      </c>
      <c r="N98" s="73">
        <f>'data''15'!D94</f>
        <v>750</v>
      </c>
      <c r="O98" s="70">
        <f>+'data''15'!F94</f>
        <v>41.781570000000102</v>
      </c>
      <c r="P98" s="74">
        <f t="shared" si="23"/>
        <v>791.7815700000001</v>
      </c>
      <c r="Q98" s="67">
        <f>IF('data''15'!G94&lt;Z98,'data''15'!G94,'data''15'!G94-Z98)</f>
        <v>546</v>
      </c>
      <c r="R98" s="75">
        <v>0</v>
      </c>
      <c r="S98" s="75">
        <v>0</v>
      </c>
      <c r="T98" s="75" t="str">
        <f>+'data''15'!H94</f>
        <v>N</v>
      </c>
      <c r="U98" s="76" t="str">
        <f>'data''15'!I94</f>
        <v>N</v>
      </c>
      <c r="V98" s="77"/>
      <c r="W98" s="78" t="str">
        <f t="shared" si="25"/>
        <v/>
      </c>
      <c r="X98" s="79" t="str">
        <f t="shared" si="26"/>
        <v/>
      </c>
      <c r="Y98" s="77">
        <f t="shared" si="27"/>
        <v>0</v>
      </c>
      <c r="Z98" s="5">
        <v>0</v>
      </c>
      <c r="AA98" s="5">
        <v>0</v>
      </c>
      <c r="AC98" s="35" t="str">
        <f t="shared" si="24"/>
        <v/>
      </c>
    </row>
    <row r="99" spans="1:29">
      <c r="A99" s="80"/>
      <c r="B99" s="66">
        <v>42096</v>
      </c>
      <c r="C99" s="67">
        <f>'data''15'!B95</f>
        <v>0</v>
      </c>
      <c r="D99" s="68">
        <f t="shared" si="14"/>
        <v>546</v>
      </c>
      <c r="E99" s="69">
        <f t="shared" si="15"/>
        <v>204</v>
      </c>
      <c r="F99" s="70">
        <f t="shared" si="16"/>
        <v>0</v>
      </c>
      <c r="G99" s="71">
        <f t="shared" si="17"/>
        <v>0</v>
      </c>
      <c r="H99" s="68">
        <f t="shared" si="18"/>
        <v>750</v>
      </c>
      <c r="I99" s="72">
        <f t="shared" si="19"/>
        <v>0</v>
      </c>
      <c r="J99" s="72">
        <f t="shared" si="20"/>
        <v>0</v>
      </c>
      <c r="K99" s="71">
        <f t="shared" si="21"/>
        <v>410.41635999999994</v>
      </c>
      <c r="L99" s="67">
        <f>'data''15'!C95</f>
        <v>1160.4163599999999</v>
      </c>
      <c r="M99" s="67">
        <f t="shared" si="22"/>
        <v>546</v>
      </c>
      <c r="N99" s="73">
        <f>'data''15'!D95</f>
        <v>750</v>
      </c>
      <c r="O99" s="70">
        <f>+'data''15'!F95</f>
        <v>50</v>
      </c>
      <c r="P99" s="74">
        <f t="shared" si="23"/>
        <v>800</v>
      </c>
      <c r="Q99" s="67">
        <f>IF('data''15'!G95&lt;Z99,'data''15'!G95,'data''15'!G95-Z99)</f>
        <v>546</v>
      </c>
      <c r="R99" s="75">
        <v>0</v>
      </c>
      <c r="S99" s="75">
        <v>0</v>
      </c>
      <c r="T99" s="75" t="str">
        <f>+'data''15'!H95</f>
        <v>N</v>
      </c>
      <c r="U99" s="76" t="str">
        <f>'data''15'!I95</f>
        <v>N</v>
      </c>
      <c r="V99" s="77"/>
      <c r="W99" s="78" t="str">
        <f t="shared" si="25"/>
        <v/>
      </c>
      <c r="X99" s="79" t="str">
        <f t="shared" si="26"/>
        <v/>
      </c>
      <c r="Y99" s="77">
        <f t="shared" si="27"/>
        <v>0</v>
      </c>
      <c r="Z99" s="5">
        <v>0</v>
      </c>
      <c r="AA99" s="5">
        <v>0</v>
      </c>
      <c r="AC99" s="35" t="str">
        <f t="shared" si="24"/>
        <v/>
      </c>
    </row>
    <row r="100" spans="1:29">
      <c r="A100" s="80"/>
      <c r="B100" s="66">
        <v>42097</v>
      </c>
      <c r="C100" s="67">
        <f>'data''15'!B96</f>
        <v>0</v>
      </c>
      <c r="D100" s="68">
        <f t="shared" si="14"/>
        <v>229</v>
      </c>
      <c r="E100" s="69">
        <f t="shared" si="15"/>
        <v>521</v>
      </c>
      <c r="F100" s="70">
        <f t="shared" si="16"/>
        <v>0</v>
      </c>
      <c r="G100" s="71">
        <f t="shared" si="17"/>
        <v>0</v>
      </c>
      <c r="H100" s="68">
        <f t="shared" si="18"/>
        <v>750</v>
      </c>
      <c r="I100" s="72">
        <f t="shared" si="19"/>
        <v>0</v>
      </c>
      <c r="J100" s="72">
        <f t="shared" si="20"/>
        <v>0</v>
      </c>
      <c r="K100" s="71">
        <f t="shared" si="21"/>
        <v>851.8592000000001</v>
      </c>
      <c r="L100" s="67">
        <f>'data''15'!C96</f>
        <v>1601.8592000000001</v>
      </c>
      <c r="M100" s="67">
        <f t="shared" si="22"/>
        <v>229</v>
      </c>
      <c r="N100" s="73">
        <f>'data''15'!D96</f>
        <v>750</v>
      </c>
      <c r="O100" s="70">
        <f>+'data''15'!F96</f>
        <v>50</v>
      </c>
      <c r="P100" s="74">
        <f t="shared" si="23"/>
        <v>800</v>
      </c>
      <c r="Q100" s="67">
        <f>IF('data''15'!G96&lt;Z100,'data''15'!G96,'data''15'!G96-Z100)</f>
        <v>229</v>
      </c>
      <c r="R100" s="75">
        <v>0</v>
      </c>
      <c r="S100" s="75">
        <v>0</v>
      </c>
      <c r="T100" s="75" t="str">
        <f>+'data''15'!H96</f>
        <v>N</v>
      </c>
      <c r="U100" s="76" t="str">
        <f>'data''15'!I96</f>
        <v>N</v>
      </c>
      <c r="V100" s="77"/>
      <c r="W100" s="78" t="str">
        <f t="shared" si="25"/>
        <v/>
      </c>
      <c r="X100" s="79" t="str">
        <f t="shared" si="26"/>
        <v/>
      </c>
      <c r="Y100" s="77">
        <f t="shared" si="27"/>
        <v>0</v>
      </c>
      <c r="Z100" s="5">
        <v>0</v>
      </c>
      <c r="AA100" s="5">
        <v>0</v>
      </c>
      <c r="AC100" s="35" t="str">
        <f t="shared" si="24"/>
        <v/>
      </c>
    </row>
    <row r="101" spans="1:29">
      <c r="A101" s="80"/>
      <c r="B101" s="66">
        <v>42098</v>
      </c>
      <c r="C101" s="67">
        <f>'data''15'!B97</f>
        <v>0</v>
      </c>
      <c r="D101" s="68">
        <f t="shared" si="14"/>
        <v>546</v>
      </c>
      <c r="E101" s="69">
        <f t="shared" si="15"/>
        <v>204</v>
      </c>
      <c r="F101" s="70">
        <f t="shared" si="16"/>
        <v>0</v>
      </c>
      <c r="G101" s="71">
        <f t="shared" si="17"/>
        <v>0</v>
      </c>
      <c r="H101" s="68">
        <f t="shared" si="18"/>
        <v>750</v>
      </c>
      <c r="I101" s="72">
        <f t="shared" si="19"/>
        <v>0</v>
      </c>
      <c r="J101" s="72">
        <f t="shared" si="20"/>
        <v>0</v>
      </c>
      <c r="K101" s="71">
        <f t="shared" si="21"/>
        <v>860.32772999999997</v>
      </c>
      <c r="L101" s="67">
        <f>'data''15'!C97</f>
        <v>1610.32773</v>
      </c>
      <c r="M101" s="67">
        <f t="shared" si="22"/>
        <v>546</v>
      </c>
      <c r="N101" s="73">
        <f>'data''15'!D97</f>
        <v>750</v>
      </c>
      <c r="O101" s="70">
        <f>+'data''15'!F97</f>
        <v>50</v>
      </c>
      <c r="P101" s="74">
        <f t="shared" si="23"/>
        <v>800</v>
      </c>
      <c r="Q101" s="67">
        <f>IF('data''15'!G97&lt;Z101,'data''15'!G97,'data''15'!G97-Z101)</f>
        <v>546</v>
      </c>
      <c r="R101" s="75">
        <v>0</v>
      </c>
      <c r="S101" s="75">
        <v>0</v>
      </c>
      <c r="T101" s="75" t="str">
        <f>+'data''15'!H97</f>
        <v>N</v>
      </c>
      <c r="U101" s="76" t="str">
        <f>'data''15'!I97</f>
        <v>N</v>
      </c>
      <c r="V101" s="77"/>
      <c r="W101" s="78" t="str">
        <f t="shared" si="25"/>
        <v/>
      </c>
      <c r="X101" s="79" t="str">
        <f t="shared" si="26"/>
        <v/>
      </c>
      <c r="Y101" s="77">
        <f t="shared" si="27"/>
        <v>0</v>
      </c>
      <c r="Z101" s="5">
        <v>0</v>
      </c>
      <c r="AA101" s="5">
        <v>0</v>
      </c>
      <c r="AC101" s="35" t="str">
        <f t="shared" si="24"/>
        <v/>
      </c>
    </row>
    <row r="102" spans="1:29">
      <c r="A102" s="80"/>
      <c r="B102" s="66">
        <v>42099</v>
      </c>
      <c r="C102" s="67">
        <f>'data''15'!B98</f>
        <v>0</v>
      </c>
      <c r="D102" s="68">
        <f t="shared" si="14"/>
        <v>496</v>
      </c>
      <c r="E102" s="69">
        <f t="shared" si="15"/>
        <v>254</v>
      </c>
      <c r="F102" s="70">
        <f t="shared" si="16"/>
        <v>0</v>
      </c>
      <c r="G102" s="71">
        <f t="shared" si="17"/>
        <v>0</v>
      </c>
      <c r="H102" s="68">
        <f t="shared" si="18"/>
        <v>750</v>
      </c>
      <c r="I102" s="72">
        <f t="shared" si="19"/>
        <v>0</v>
      </c>
      <c r="J102" s="72">
        <f t="shared" si="20"/>
        <v>0</v>
      </c>
      <c r="K102" s="71">
        <f t="shared" si="21"/>
        <v>749.66823999999997</v>
      </c>
      <c r="L102" s="67">
        <f>'data''15'!C98</f>
        <v>1499.66824</v>
      </c>
      <c r="M102" s="67">
        <f t="shared" si="22"/>
        <v>496</v>
      </c>
      <c r="N102" s="73">
        <f>'data''15'!D98</f>
        <v>750</v>
      </c>
      <c r="O102" s="70">
        <f>+'data''15'!F98</f>
        <v>50</v>
      </c>
      <c r="P102" s="74">
        <f t="shared" si="23"/>
        <v>800</v>
      </c>
      <c r="Q102" s="67">
        <f>IF('data''15'!G98&lt;Z102,'data''15'!G98,'data''15'!G98-Z102)</f>
        <v>496</v>
      </c>
      <c r="R102" s="75">
        <v>0</v>
      </c>
      <c r="S102" s="75">
        <v>0</v>
      </c>
      <c r="T102" s="75" t="str">
        <f>+'data''15'!H98</f>
        <v>N</v>
      </c>
      <c r="U102" s="76" t="str">
        <f>'data''15'!I98</f>
        <v>N</v>
      </c>
      <c r="V102" s="77"/>
      <c r="W102" s="78" t="str">
        <f t="shared" si="25"/>
        <v/>
      </c>
      <c r="X102" s="79" t="str">
        <f t="shared" si="26"/>
        <v/>
      </c>
      <c r="Y102" s="77">
        <f t="shared" si="27"/>
        <v>0</v>
      </c>
      <c r="Z102" s="5">
        <v>0</v>
      </c>
      <c r="AA102" s="5">
        <v>0</v>
      </c>
      <c r="AC102" s="35" t="str">
        <f t="shared" si="24"/>
        <v/>
      </c>
    </row>
    <row r="103" spans="1:29">
      <c r="A103" s="80"/>
      <c r="B103" s="66">
        <v>42100</v>
      </c>
      <c r="C103" s="67">
        <f>'data''15'!B99</f>
        <v>0</v>
      </c>
      <c r="D103" s="68">
        <f t="shared" si="14"/>
        <v>275</v>
      </c>
      <c r="E103" s="69">
        <f t="shared" si="15"/>
        <v>475</v>
      </c>
      <c r="F103" s="70">
        <f t="shared" si="16"/>
        <v>0</v>
      </c>
      <c r="G103" s="71">
        <f t="shared" si="17"/>
        <v>0</v>
      </c>
      <c r="H103" s="68">
        <f t="shared" si="18"/>
        <v>750</v>
      </c>
      <c r="I103" s="72">
        <f t="shared" si="19"/>
        <v>0</v>
      </c>
      <c r="J103" s="72">
        <f t="shared" si="20"/>
        <v>0</v>
      </c>
      <c r="K103" s="71">
        <f t="shared" si="21"/>
        <v>561.07049040505512</v>
      </c>
      <c r="L103" s="67">
        <f>'data''15'!C99</f>
        <v>1311.0704904050551</v>
      </c>
      <c r="M103" s="67">
        <f t="shared" si="22"/>
        <v>275</v>
      </c>
      <c r="N103" s="73">
        <f>'data''15'!D99</f>
        <v>750</v>
      </c>
      <c r="O103" s="70">
        <f>+'data''15'!F99</f>
        <v>50</v>
      </c>
      <c r="P103" s="74">
        <f t="shared" si="23"/>
        <v>800</v>
      </c>
      <c r="Q103" s="67">
        <f>IF('data''15'!G99&lt;Z103,'data''15'!G99,'data''15'!G99-Z103)</f>
        <v>275</v>
      </c>
      <c r="R103" s="75">
        <v>0</v>
      </c>
      <c r="S103" s="75">
        <v>0</v>
      </c>
      <c r="T103" s="75" t="str">
        <f>+'data''15'!H99</f>
        <v>N</v>
      </c>
      <c r="U103" s="76" t="str">
        <f>'data''15'!I99</f>
        <v>N</v>
      </c>
      <c r="V103" s="77"/>
      <c r="W103" s="78" t="str">
        <f t="shared" si="25"/>
        <v/>
      </c>
      <c r="X103" s="79" t="str">
        <f t="shared" si="26"/>
        <v/>
      </c>
      <c r="Y103" s="77">
        <f t="shared" si="27"/>
        <v>0</v>
      </c>
      <c r="Z103" s="5">
        <v>0</v>
      </c>
      <c r="AA103" s="5">
        <v>0</v>
      </c>
      <c r="AC103" s="35" t="str">
        <f t="shared" si="24"/>
        <v/>
      </c>
    </row>
    <row r="104" spans="1:29">
      <c r="A104" s="80"/>
      <c r="B104" s="66">
        <v>42101</v>
      </c>
      <c r="C104" s="67">
        <f>'data''15'!B100</f>
        <v>0</v>
      </c>
      <c r="D104" s="68">
        <f t="shared" si="14"/>
        <v>449</v>
      </c>
      <c r="E104" s="69">
        <f t="shared" si="15"/>
        <v>301</v>
      </c>
      <c r="F104" s="70">
        <f t="shared" si="16"/>
        <v>0</v>
      </c>
      <c r="G104" s="71">
        <f t="shared" si="17"/>
        <v>0</v>
      </c>
      <c r="H104" s="68">
        <f t="shared" si="18"/>
        <v>750</v>
      </c>
      <c r="I104" s="72">
        <f t="shared" si="19"/>
        <v>0</v>
      </c>
      <c r="J104" s="72">
        <f t="shared" si="20"/>
        <v>0</v>
      </c>
      <c r="K104" s="71">
        <f t="shared" si="21"/>
        <v>362.11548995208182</v>
      </c>
      <c r="L104" s="67">
        <f>'data''15'!C100</f>
        <v>1112.1154899520818</v>
      </c>
      <c r="M104" s="67">
        <f t="shared" si="22"/>
        <v>449</v>
      </c>
      <c r="N104" s="73">
        <f>'data''15'!D100</f>
        <v>750</v>
      </c>
      <c r="O104" s="70">
        <f>+'data''15'!F100</f>
        <v>50</v>
      </c>
      <c r="P104" s="74">
        <f t="shared" si="23"/>
        <v>800</v>
      </c>
      <c r="Q104" s="67">
        <f>IF('data''15'!G100&lt;Z104,'data''15'!G100,'data''15'!G100-Z104)</f>
        <v>449</v>
      </c>
      <c r="R104" s="75">
        <v>0</v>
      </c>
      <c r="S104" s="75">
        <v>0</v>
      </c>
      <c r="T104" s="75" t="str">
        <f>+'data''15'!H100</f>
        <v>N</v>
      </c>
      <c r="U104" s="76" t="str">
        <f>'data''15'!I100</f>
        <v>N</v>
      </c>
      <c r="V104" s="77"/>
      <c r="W104" s="78" t="str">
        <f t="shared" si="25"/>
        <v/>
      </c>
      <c r="X104" s="79" t="str">
        <f t="shared" si="26"/>
        <v/>
      </c>
      <c r="Y104" s="77">
        <f t="shared" si="27"/>
        <v>0</v>
      </c>
      <c r="Z104" s="5">
        <v>0</v>
      </c>
      <c r="AA104" s="5">
        <v>0</v>
      </c>
      <c r="AC104" s="35" t="str">
        <f t="shared" si="24"/>
        <v/>
      </c>
    </row>
    <row r="105" spans="1:29">
      <c r="A105" s="80"/>
      <c r="B105" s="66">
        <v>42102</v>
      </c>
      <c r="C105" s="67">
        <f>'data''15'!B101</f>
        <v>0</v>
      </c>
      <c r="D105" s="68">
        <f t="shared" si="14"/>
        <v>449</v>
      </c>
      <c r="E105" s="69">
        <f t="shared" si="15"/>
        <v>301</v>
      </c>
      <c r="F105" s="70">
        <f t="shared" si="16"/>
        <v>0</v>
      </c>
      <c r="G105" s="71">
        <f t="shared" si="17"/>
        <v>0</v>
      </c>
      <c r="H105" s="68">
        <f t="shared" si="18"/>
        <v>750</v>
      </c>
      <c r="I105" s="72">
        <f t="shared" si="19"/>
        <v>0</v>
      </c>
      <c r="J105" s="72">
        <f t="shared" si="20"/>
        <v>0</v>
      </c>
      <c r="K105" s="71">
        <f t="shared" si="21"/>
        <v>148.60595640955012</v>
      </c>
      <c r="L105" s="67">
        <f>'data''15'!C101</f>
        <v>898.60595640955012</v>
      </c>
      <c r="M105" s="67">
        <f t="shared" si="22"/>
        <v>449</v>
      </c>
      <c r="N105" s="73">
        <f>'data''15'!D101</f>
        <v>750</v>
      </c>
      <c r="O105" s="70">
        <f>+'data''15'!F101</f>
        <v>50</v>
      </c>
      <c r="P105" s="74">
        <f t="shared" si="23"/>
        <v>800</v>
      </c>
      <c r="Q105" s="67">
        <f>IF('data''15'!G101&lt;Z105,'data''15'!G101,'data''15'!G101-Z105)</f>
        <v>449</v>
      </c>
      <c r="R105" s="75">
        <v>0</v>
      </c>
      <c r="S105" s="75">
        <v>0</v>
      </c>
      <c r="T105" s="75" t="str">
        <f>+'data''15'!H101</f>
        <v>N</v>
      </c>
      <c r="U105" s="76" t="str">
        <f>'data''15'!I101</f>
        <v>N</v>
      </c>
      <c r="V105" s="77"/>
      <c r="W105" s="78" t="str">
        <f t="shared" si="25"/>
        <v/>
      </c>
      <c r="X105" s="79" t="str">
        <f t="shared" si="26"/>
        <v/>
      </c>
      <c r="Y105" s="77">
        <f t="shared" si="27"/>
        <v>0</v>
      </c>
      <c r="Z105" s="5">
        <v>0</v>
      </c>
      <c r="AA105" s="5">
        <v>0</v>
      </c>
      <c r="AC105" s="35" t="str">
        <f t="shared" si="24"/>
        <v/>
      </c>
    </row>
    <row r="106" spans="1:29">
      <c r="A106" s="80"/>
      <c r="B106" s="66">
        <v>42103</v>
      </c>
      <c r="C106" s="67">
        <f>'data''15'!B102</f>
        <v>0</v>
      </c>
      <c r="D106" s="68">
        <f t="shared" si="14"/>
        <v>449</v>
      </c>
      <c r="E106" s="69">
        <f t="shared" si="15"/>
        <v>301</v>
      </c>
      <c r="F106" s="70">
        <f t="shared" si="16"/>
        <v>0</v>
      </c>
      <c r="G106" s="71">
        <f t="shared" si="17"/>
        <v>0</v>
      </c>
      <c r="H106" s="68">
        <f t="shared" si="18"/>
        <v>750</v>
      </c>
      <c r="I106" s="72">
        <f t="shared" si="19"/>
        <v>0</v>
      </c>
      <c r="J106" s="72">
        <f t="shared" si="20"/>
        <v>0</v>
      </c>
      <c r="K106" s="71">
        <f t="shared" si="21"/>
        <v>74.07177293186021</v>
      </c>
      <c r="L106" s="67">
        <f>'data''15'!C102</f>
        <v>824.07177293186021</v>
      </c>
      <c r="M106" s="67">
        <f t="shared" si="22"/>
        <v>449</v>
      </c>
      <c r="N106" s="73">
        <f>'data''15'!D102</f>
        <v>750</v>
      </c>
      <c r="O106" s="70">
        <f>+'data''15'!F102</f>
        <v>50</v>
      </c>
      <c r="P106" s="74">
        <f t="shared" si="23"/>
        <v>800</v>
      </c>
      <c r="Q106" s="67">
        <f>IF('data''15'!G102&lt;Z106,'data''15'!G102,'data''15'!G102-Z106)</f>
        <v>449</v>
      </c>
      <c r="R106" s="75">
        <v>0</v>
      </c>
      <c r="S106" s="75">
        <v>0</v>
      </c>
      <c r="T106" s="75" t="str">
        <f>+'data''15'!H102</f>
        <v>N</v>
      </c>
      <c r="U106" s="76" t="str">
        <f>'data''15'!I102</f>
        <v>N</v>
      </c>
      <c r="V106" s="77"/>
      <c r="W106" s="78" t="str">
        <f t="shared" si="25"/>
        <v/>
      </c>
      <c r="X106" s="79" t="str">
        <f t="shared" si="26"/>
        <v/>
      </c>
      <c r="Y106" s="77">
        <f t="shared" si="27"/>
        <v>0</v>
      </c>
      <c r="Z106" s="5">
        <v>0</v>
      </c>
      <c r="AA106" s="5">
        <v>0</v>
      </c>
      <c r="AC106" s="35" t="str">
        <f t="shared" si="24"/>
        <v/>
      </c>
    </row>
    <row r="107" spans="1:29">
      <c r="A107" s="80"/>
      <c r="B107" s="66">
        <v>42104</v>
      </c>
      <c r="C107" s="67">
        <f>'data''15'!B103</f>
        <v>0</v>
      </c>
      <c r="D107" s="68">
        <f t="shared" si="14"/>
        <v>449</v>
      </c>
      <c r="E107" s="69">
        <f t="shared" si="15"/>
        <v>301</v>
      </c>
      <c r="F107" s="70">
        <f t="shared" si="16"/>
        <v>0</v>
      </c>
      <c r="G107" s="71">
        <f t="shared" si="17"/>
        <v>0</v>
      </c>
      <c r="H107" s="68">
        <f t="shared" si="18"/>
        <v>750</v>
      </c>
      <c r="I107" s="72">
        <f t="shared" si="19"/>
        <v>0</v>
      </c>
      <c r="J107" s="72">
        <f t="shared" si="20"/>
        <v>0</v>
      </c>
      <c r="K107" s="71">
        <f t="shared" si="21"/>
        <v>56.922040190601138</v>
      </c>
      <c r="L107" s="67">
        <f>'data''15'!C103</f>
        <v>806.92204019060114</v>
      </c>
      <c r="M107" s="67">
        <f t="shared" si="22"/>
        <v>449</v>
      </c>
      <c r="N107" s="73">
        <f>'data''15'!D103</f>
        <v>750</v>
      </c>
      <c r="O107" s="70">
        <f>+'data''15'!F103</f>
        <v>50</v>
      </c>
      <c r="P107" s="74">
        <f t="shared" si="23"/>
        <v>800</v>
      </c>
      <c r="Q107" s="67">
        <f>IF('data''15'!G103&lt;Z107,'data''15'!G103,'data''15'!G103-Z107)</f>
        <v>449</v>
      </c>
      <c r="R107" s="75">
        <v>0</v>
      </c>
      <c r="S107" s="75">
        <v>0</v>
      </c>
      <c r="T107" s="75" t="str">
        <f>+'data''15'!H103</f>
        <v>N</v>
      </c>
      <c r="U107" s="76" t="str">
        <f>'data''15'!I103</f>
        <v>N</v>
      </c>
      <c r="V107" s="77"/>
      <c r="W107" s="78" t="str">
        <f t="shared" si="25"/>
        <v/>
      </c>
      <c r="X107" s="79" t="str">
        <f t="shared" si="26"/>
        <v/>
      </c>
      <c r="Y107" s="77">
        <f t="shared" si="27"/>
        <v>0</v>
      </c>
      <c r="Z107" s="5">
        <v>0</v>
      </c>
      <c r="AA107" s="5">
        <v>0</v>
      </c>
      <c r="AC107" s="35" t="str">
        <f t="shared" si="24"/>
        <v/>
      </c>
    </row>
    <row r="108" spans="1:29" s="85" customFormat="1">
      <c r="A108" s="81"/>
      <c r="B108" s="66">
        <v>42105</v>
      </c>
      <c r="C108" s="67">
        <f>'data''15'!B104</f>
        <v>0</v>
      </c>
      <c r="D108" s="68">
        <f t="shared" si="14"/>
        <v>541</v>
      </c>
      <c r="E108" s="69">
        <f t="shared" si="15"/>
        <v>209</v>
      </c>
      <c r="F108" s="70">
        <f t="shared" si="16"/>
        <v>0</v>
      </c>
      <c r="G108" s="71">
        <f t="shared" si="17"/>
        <v>0</v>
      </c>
      <c r="H108" s="68">
        <f t="shared" si="18"/>
        <v>750</v>
      </c>
      <c r="I108" s="72">
        <f t="shared" si="19"/>
        <v>0</v>
      </c>
      <c r="J108" s="72">
        <f t="shared" si="20"/>
        <v>0</v>
      </c>
      <c r="K108" s="71">
        <f t="shared" si="21"/>
        <v>54.775985570512603</v>
      </c>
      <c r="L108" s="67">
        <f>'data''15'!C104</f>
        <v>804.7759855705126</v>
      </c>
      <c r="M108" s="67">
        <f t="shared" si="22"/>
        <v>541</v>
      </c>
      <c r="N108" s="73">
        <f>'data''15'!D104</f>
        <v>750</v>
      </c>
      <c r="O108" s="70">
        <f>+'data''15'!F104</f>
        <v>50</v>
      </c>
      <c r="P108" s="74">
        <f t="shared" si="23"/>
        <v>800</v>
      </c>
      <c r="Q108" s="67">
        <f>IF('data''15'!G104&lt;Z108,'data''15'!G104,'data''15'!G104-Z108)</f>
        <v>541</v>
      </c>
      <c r="R108" s="75">
        <v>0</v>
      </c>
      <c r="S108" s="75">
        <v>0</v>
      </c>
      <c r="T108" s="75" t="str">
        <f>+'data''15'!H104</f>
        <v>N</v>
      </c>
      <c r="U108" s="76" t="str">
        <f>'data''15'!I104</f>
        <v>N</v>
      </c>
      <c r="V108" s="82"/>
      <c r="W108" s="83" t="str">
        <f t="shared" si="25"/>
        <v/>
      </c>
      <c r="X108" s="84" t="str">
        <f t="shared" si="26"/>
        <v/>
      </c>
      <c r="Y108" s="77">
        <f t="shared" si="27"/>
        <v>0</v>
      </c>
      <c r="Z108" s="85">
        <v>0</v>
      </c>
      <c r="AA108" s="85">
        <v>0</v>
      </c>
      <c r="AC108" s="35" t="str">
        <f t="shared" si="24"/>
        <v/>
      </c>
    </row>
    <row r="109" spans="1:29">
      <c r="A109" s="80"/>
      <c r="B109" s="66">
        <v>42106</v>
      </c>
      <c r="C109" s="67">
        <f>'data''15'!B105</f>
        <v>0</v>
      </c>
      <c r="D109" s="68">
        <f t="shared" si="14"/>
        <v>450</v>
      </c>
      <c r="E109" s="69">
        <f t="shared" si="15"/>
        <v>300</v>
      </c>
      <c r="F109" s="70">
        <f t="shared" si="16"/>
        <v>0</v>
      </c>
      <c r="G109" s="71">
        <f t="shared" si="17"/>
        <v>0</v>
      </c>
      <c r="H109" s="68">
        <f t="shared" si="18"/>
        <v>750</v>
      </c>
      <c r="I109" s="72">
        <f t="shared" si="19"/>
        <v>0</v>
      </c>
      <c r="J109" s="72">
        <f t="shared" si="20"/>
        <v>0</v>
      </c>
      <c r="K109" s="71">
        <f t="shared" si="21"/>
        <v>43.058652532671658</v>
      </c>
      <c r="L109" s="67">
        <f>'data''15'!C105</f>
        <v>793.05865253267166</v>
      </c>
      <c r="M109" s="67">
        <f t="shared" si="22"/>
        <v>450</v>
      </c>
      <c r="N109" s="73">
        <f>'data''15'!D105</f>
        <v>750</v>
      </c>
      <c r="O109" s="70">
        <f>+'data''15'!F105</f>
        <v>43.058652532671658</v>
      </c>
      <c r="P109" s="74">
        <f t="shared" si="23"/>
        <v>793.05865253267166</v>
      </c>
      <c r="Q109" s="67">
        <f>IF('data''15'!G105&lt;Z109,'data''15'!G105,'data''15'!G105-Z109)</f>
        <v>450</v>
      </c>
      <c r="R109" s="75">
        <v>0</v>
      </c>
      <c r="S109" s="75">
        <v>0</v>
      </c>
      <c r="T109" s="75" t="str">
        <f>+'data''15'!H105</f>
        <v>N</v>
      </c>
      <c r="U109" s="76" t="str">
        <f>'data''15'!I105</f>
        <v>N</v>
      </c>
      <c r="V109" s="77"/>
      <c r="W109" s="78" t="str">
        <f t="shared" si="25"/>
        <v/>
      </c>
      <c r="X109" s="79" t="str">
        <f t="shared" si="26"/>
        <v/>
      </c>
      <c r="Y109" s="77">
        <f t="shared" si="27"/>
        <v>0</v>
      </c>
      <c r="Z109" s="5">
        <v>0</v>
      </c>
      <c r="AA109" s="5">
        <v>0</v>
      </c>
      <c r="AC109" s="35" t="str">
        <f t="shared" si="24"/>
        <v/>
      </c>
    </row>
    <row r="110" spans="1:29" s="85" customFormat="1">
      <c r="A110" s="81"/>
      <c r="B110" s="66">
        <v>42107</v>
      </c>
      <c r="C110" s="67">
        <f>'data''15'!B106</f>
        <v>0</v>
      </c>
      <c r="D110" s="68">
        <f t="shared" si="14"/>
        <v>450</v>
      </c>
      <c r="E110" s="69">
        <f t="shared" si="15"/>
        <v>300</v>
      </c>
      <c r="F110" s="70">
        <f t="shared" si="16"/>
        <v>0</v>
      </c>
      <c r="G110" s="71">
        <f t="shared" si="17"/>
        <v>0</v>
      </c>
      <c r="H110" s="68">
        <f t="shared" si="18"/>
        <v>750</v>
      </c>
      <c r="I110" s="72">
        <f t="shared" si="19"/>
        <v>0</v>
      </c>
      <c r="J110" s="72">
        <f t="shared" si="20"/>
        <v>0</v>
      </c>
      <c r="K110" s="71">
        <f t="shared" si="21"/>
        <v>45.685851106783275</v>
      </c>
      <c r="L110" s="67">
        <f>'data''15'!C106</f>
        <v>795.68585110678328</v>
      </c>
      <c r="M110" s="67">
        <f t="shared" si="22"/>
        <v>450</v>
      </c>
      <c r="N110" s="73">
        <f>'data''15'!D106</f>
        <v>750</v>
      </c>
      <c r="O110" s="70">
        <f>+'data''15'!F106</f>
        <v>45.685851106783275</v>
      </c>
      <c r="P110" s="74">
        <f t="shared" si="23"/>
        <v>795.68585110678328</v>
      </c>
      <c r="Q110" s="67">
        <f>IF('data''15'!G106&lt;Z110,'data''15'!G106,'data''15'!G106-Z110)</f>
        <v>450</v>
      </c>
      <c r="R110" s="75">
        <v>0</v>
      </c>
      <c r="S110" s="75">
        <v>0</v>
      </c>
      <c r="T110" s="75" t="str">
        <f>+'data''15'!H106</f>
        <v>N</v>
      </c>
      <c r="U110" s="76" t="str">
        <f>'data''15'!I106</f>
        <v>N</v>
      </c>
      <c r="V110" s="82"/>
      <c r="W110" s="83" t="str">
        <f t="shared" si="25"/>
        <v/>
      </c>
      <c r="X110" s="84" t="str">
        <f t="shared" si="26"/>
        <v/>
      </c>
      <c r="Y110" s="77">
        <f t="shared" si="27"/>
        <v>0</v>
      </c>
      <c r="Z110" s="85">
        <v>0</v>
      </c>
      <c r="AA110" s="85">
        <v>0</v>
      </c>
      <c r="AC110" s="35" t="str">
        <f t="shared" si="24"/>
        <v/>
      </c>
    </row>
    <row r="111" spans="1:29">
      <c r="A111" s="80"/>
      <c r="B111" s="66">
        <v>42108</v>
      </c>
      <c r="C111" s="67">
        <f>'data''15'!B107</f>
        <v>0</v>
      </c>
      <c r="D111" s="68">
        <f t="shared" si="14"/>
        <v>375</v>
      </c>
      <c r="E111" s="69">
        <f t="shared" si="15"/>
        <v>375</v>
      </c>
      <c r="F111" s="70">
        <f t="shared" si="16"/>
        <v>0</v>
      </c>
      <c r="G111" s="71">
        <f t="shared" si="17"/>
        <v>0</v>
      </c>
      <c r="H111" s="68">
        <f t="shared" si="18"/>
        <v>750</v>
      </c>
      <c r="I111" s="72">
        <f t="shared" si="19"/>
        <v>0</v>
      </c>
      <c r="J111" s="72">
        <f t="shared" si="20"/>
        <v>0</v>
      </c>
      <c r="K111" s="71">
        <f t="shared" si="21"/>
        <v>51.345199999999977</v>
      </c>
      <c r="L111" s="67">
        <f>'data''15'!C107</f>
        <v>801.34519999999998</v>
      </c>
      <c r="M111" s="67">
        <f t="shared" si="22"/>
        <v>375</v>
      </c>
      <c r="N111" s="73">
        <f>'data''15'!D107</f>
        <v>750</v>
      </c>
      <c r="O111" s="70">
        <f>+'data''15'!F107</f>
        <v>50</v>
      </c>
      <c r="P111" s="74">
        <f t="shared" si="23"/>
        <v>800</v>
      </c>
      <c r="Q111" s="67">
        <f>IF('data''15'!G107&lt;Z111,'data''15'!G107,'data''15'!G107-Z111)</f>
        <v>375</v>
      </c>
      <c r="R111" s="75">
        <v>0</v>
      </c>
      <c r="S111" s="75">
        <v>0</v>
      </c>
      <c r="T111" s="75" t="str">
        <f>+'data''15'!H107</f>
        <v>N</v>
      </c>
      <c r="U111" s="76" t="str">
        <f>'data''15'!I107</f>
        <v>N</v>
      </c>
      <c r="V111" s="77"/>
      <c r="W111" s="78" t="str">
        <f t="shared" si="25"/>
        <v/>
      </c>
      <c r="X111" s="79" t="str">
        <f t="shared" si="26"/>
        <v/>
      </c>
      <c r="Y111" s="77">
        <f t="shared" si="27"/>
        <v>0</v>
      </c>
      <c r="Z111" s="5">
        <v>0</v>
      </c>
      <c r="AA111" s="5">
        <v>0</v>
      </c>
      <c r="AC111" s="35" t="str">
        <f t="shared" si="24"/>
        <v/>
      </c>
    </row>
    <row r="112" spans="1:29">
      <c r="A112" s="80"/>
      <c r="B112" s="66">
        <v>42109</v>
      </c>
      <c r="C112" s="67">
        <f>'data''15'!B108</f>
        <v>0</v>
      </c>
      <c r="D112" s="68">
        <f t="shared" si="14"/>
        <v>658</v>
      </c>
      <c r="E112" s="69">
        <f t="shared" si="15"/>
        <v>92</v>
      </c>
      <c r="F112" s="70">
        <f t="shared" si="16"/>
        <v>0</v>
      </c>
      <c r="G112" s="71">
        <f t="shared" si="17"/>
        <v>0</v>
      </c>
      <c r="H112" s="68">
        <f t="shared" si="18"/>
        <v>750</v>
      </c>
      <c r="I112" s="72">
        <f t="shared" si="19"/>
        <v>0</v>
      </c>
      <c r="J112" s="72">
        <f t="shared" si="20"/>
        <v>0</v>
      </c>
      <c r="K112" s="71">
        <f t="shared" si="21"/>
        <v>42.521678999999949</v>
      </c>
      <c r="L112" s="67">
        <f>'data''15'!C108</f>
        <v>792.52167899999995</v>
      </c>
      <c r="M112" s="67">
        <f t="shared" si="22"/>
        <v>658</v>
      </c>
      <c r="N112" s="73">
        <f>'data''15'!D108</f>
        <v>750</v>
      </c>
      <c r="O112" s="70">
        <f>+'data''15'!F108</f>
        <v>42.521678999999949</v>
      </c>
      <c r="P112" s="74">
        <f t="shared" si="23"/>
        <v>792.52167899999995</v>
      </c>
      <c r="Q112" s="67">
        <f>IF('data''15'!G108&lt;Z112,'data''15'!G108,'data''15'!G108-Z112)</f>
        <v>658</v>
      </c>
      <c r="R112" s="75">
        <v>0</v>
      </c>
      <c r="S112" s="75">
        <v>0</v>
      </c>
      <c r="T112" s="75" t="str">
        <f>+'data''15'!H108</f>
        <v>N</v>
      </c>
      <c r="U112" s="76" t="str">
        <f>'data''15'!I108</f>
        <v>N</v>
      </c>
      <c r="V112" s="77"/>
      <c r="W112" s="78" t="str">
        <f t="shared" si="25"/>
        <v/>
      </c>
      <c r="X112" s="79" t="str">
        <f t="shared" si="26"/>
        <v/>
      </c>
      <c r="Y112" s="77">
        <f t="shared" si="27"/>
        <v>0</v>
      </c>
      <c r="Z112" s="5">
        <v>0</v>
      </c>
      <c r="AA112" s="5">
        <v>0</v>
      </c>
      <c r="AC112" s="35" t="str">
        <f t="shared" si="24"/>
        <v/>
      </c>
    </row>
    <row r="113" spans="1:29">
      <c r="A113" s="80"/>
      <c r="B113" s="66">
        <v>42110</v>
      </c>
      <c r="C113" s="67">
        <v>103</v>
      </c>
      <c r="D113" s="68">
        <f t="shared" si="14"/>
        <v>664</v>
      </c>
      <c r="E113" s="69">
        <f t="shared" si="15"/>
        <v>86</v>
      </c>
      <c r="F113" s="70">
        <f t="shared" si="16"/>
        <v>0</v>
      </c>
      <c r="G113" s="71">
        <f t="shared" si="17"/>
        <v>0</v>
      </c>
      <c r="H113" s="68">
        <f t="shared" si="18"/>
        <v>750</v>
      </c>
      <c r="I113" s="72">
        <f t="shared" si="19"/>
        <v>0</v>
      </c>
      <c r="J113" s="72">
        <f t="shared" si="20"/>
        <v>0</v>
      </c>
      <c r="K113" s="71">
        <f t="shared" si="21"/>
        <v>39.503299999999967</v>
      </c>
      <c r="L113" s="67">
        <f>'data''15'!C109</f>
        <v>789.50329999999997</v>
      </c>
      <c r="M113" s="67">
        <f t="shared" si="22"/>
        <v>664</v>
      </c>
      <c r="N113" s="73">
        <f>'data''15'!D109</f>
        <v>750</v>
      </c>
      <c r="O113" s="70">
        <f>+'data''15'!F109</f>
        <v>39.503299999999967</v>
      </c>
      <c r="P113" s="74">
        <f t="shared" si="23"/>
        <v>789.50329999999997</v>
      </c>
      <c r="Q113" s="67">
        <f>IF('data''15'!G109&lt;Z113,'data''15'!G109,'data''15'!G109-Z113)</f>
        <v>664</v>
      </c>
      <c r="R113" s="75">
        <v>0</v>
      </c>
      <c r="S113" s="75">
        <v>0</v>
      </c>
      <c r="T113" s="75" t="str">
        <f>+'data''15'!H109</f>
        <v>N</v>
      </c>
      <c r="U113" s="76" t="str">
        <f>'data''15'!I109</f>
        <v>N</v>
      </c>
      <c r="V113" s="77"/>
      <c r="W113" s="78" t="str">
        <f t="shared" si="25"/>
        <v/>
      </c>
      <c r="X113" s="79" t="str">
        <f t="shared" si="26"/>
        <v/>
      </c>
      <c r="Y113" s="77">
        <f t="shared" si="27"/>
        <v>0</v>
      </c>
      <c r="Z113" s="5">
        <v>0</v>
      </c>
      <c r="AA113" s="5">
        <v>0</v>
      </c>
      <c r="AC113" s="35" t="str">
        <f t="shared" si="24"/>
        <v/>
      </c>
    </row>
    <row r="114" spans="1:29">
      <c r="A114" s="80"/>
      <c r="B114" s="66">
        <v>42111</v>
      </c>
      <c r="C114" s="67">
        <v>202</v>
      </c>
      <c r="D114" s="68">
        <f t="shared" si="14"/>
        <v>552</v>
      </c>
      <c r="E114" s="69">
        <f t="shared" si="15"/>
        <v>198</v>
      </c>
      <c r="F114" s="70">
        <f t="shared" si="16"/>
        <v>0</v>
      </c>
      <c r="G114" s="71">
        <f t="shared" si="17"/>
        <v>0</v>
      </c>
      <c r="H114" s="68">
        <f t="shared" si="18"/>
        <v>750</v>
      </c>
      <c r="I114" s="72">
        <f t="shared" si="19"/>
        <v>0</v>
      </c>
      <c r="J114" s="72">
        <f t="shared" si="20"/>
        <v>0</v>
      </c>
      <c r="K114" s="71">
        <f t="shared" si="21"/>
        <v>199.75409999999988</v>
      </c>
      <c r="L114" s="67">
        <f>'data''15'!C110</f>
        <v>949.75409999999988</v>
      </c>
      <c r="M114" s="67">
        <f t="shared" si="22"/>
        <v>552</v>
      </c>
      <c r="N114" s="73">
        <f>'data''15'!D110</f>
        <v>750</v>
      </c>
      <c r="O114" s="70">
        <f>+'data''15'!F110</f>
        <v>50</v>
      </c>
      <c r="P114" s="74">
        <f t="shared" si="23"/>
        <v>800</v>
      </c>
      <c r="Q114" s="67">
        <f>IF('data''15'!G110&lt;Z114,'data''15'!G110,'data''15'!G110-Z114)</f>
        <v>552</v>
      </c>
      <c r="R114" s="75">
        <v>0</v>
      </c>
      <c r="S114" s="75">
        <v>0</v>
      </c>
      <c r="T114" s="75" t="str">
        <f>+'data''15'!H110</f>
        <v>N</v>
      </c>
      <c r="U114" s="76" t="str">
        <f>'data''15'!I110</f>
        <v>N</v>
      </c>
      <c r="V114" s="77"/>
      <c r="W114" s="78" t="str">
        <f t="shared" si="25"/>
        <v/>
      </c>
      <c r="X114" s="79" t="str">
        <f t="shared" si="26"/>
        <v/>
      </c>
      <c r="Y114" s="77">
        <f t="shared" si="27"/>
        <v>0</v>
      </c>
      <c r="Z114" s="5">
        <v>0</v>
      </c>
      <c r="AA114" s="5">
        <v>0</v>
      </c>
      <c r="AC114" s="35" t="str">
        <f t="shared" si="24"/>
        <v/>
      </c>
    </row>
    <row r="115" spans="1:29" s="85" customFormat="1">
      <c r="A115" s="81"/>
      <c r="B115" s="66">
        <v>42112</v>
      </c>
      <c r="C115" s="67">
        <v>274</v>
      </c>
      <c r="D115" s="68">
        <f t="shared" si="14"/>
        <v>266</v>
      </c>
      <c r="E115" s="69">
        <f t="shared" si="15"/>
        <v>484</v>
      </c>
      <c r="F115" s="70">
        <f t="shared" si="16"/>
        <v>0</v>
      </c>
      <c r="G115" s="71">
        <f t="shared" si="17"/>
        <v>0</v>
      </c>
      <c r="H115" s="68">
        <f t="shared" si="18"/>
        <v>750</v>
      </c>
      <c r="I115" s="72">
        <f t="shared" si="19"/>
        <v>0</v>
      </c>
      <c r="J115" s="72">
        <f t="shared" si="20"/>
        <v>0</v>
      </c>
      <c r="K115" s="71">
        <f t="shared" si="21"/>
        <v>562.9670900000001</v>
      </c>
      <c r="L115" s="67">
        <f>'data''15'!C111</f>
        <v>1312.9670900000001</v>
      </c>
      <c r="M115" s="67">
        <f t="shared" si="22"/>
        <v>266</v>
      </c>
      <c r="N115" s="73">
        <f>'data''15'!D111</f>
        <v>750</v>
      </c>
      <c r="O115" s="70">
        <f>+'data''15'!F111</f>
        <v>50</v>
      </c>
      <c r="P115" s="74">
        <f t="shared" si="23"/>
        <v>800</v>
      </c>
      <c r="Q115" s="67">
        <f>IF('data''15'!G111&lt;Z115,'data''15'!G111,'data''15'!G111-Z115)</f>
        <v>266</v>
      </c>
      <c r="R115" s="75">
        <v>0</v>
      </c>
      <c r="S115" s="75">
        <v>0</v>
      </c>
      <c r="T115" s="75" t="str">
        <f>+'data''15'!H111</f>
        <v>N</v>
      </c>
      <c r="U115" s="76" t="str">
        <f>'data''15'!I111</f>
        <v>N</v>
      </c>
      <c r="V115" s="82"/>
      <c r="W115" s="83" t="str">
        <f t="shared" si="25"/>
        <v/>
      </c>
      <c r="X115" s="84" t="str">
        <f t="shared" si="26"/>
        <v/>
      </c>
      <c r="Y115" s="77">
        <f t="shared" si="27"/>
        <v>0</v>
      </c>
      <c r="Z115" s="85">
        <v>0</v>
      </c>
      <c r="AA115" s="85">
        <v>0</v>
      </c>
      <c r="AC115" s="35" t="str">
        <f t="shared" si="24"/>
        <v/>
      </c>
    </row>
    <row r="116" spans="1:29">
      <c r="A116" s="80"/>
      <c r="B116" s="66">
        <v>42113</v>
      </c>
      <c r="C116" s="67">
        <v>241</v>
      </c>
      <c r="D116" s="68">
        <f t="shared" si="14"/>
        <v>569</v>
      </c>
      <c r="E116" s="69">
        <f t="shared" si="15"/>
        <v>181</v>
      </c>
      <c r="F116" s="70">
        <f t="shared" si="16"/>
        <v>0</v>
      </c>
      <c r="G116" s="71">
        <f t="shared" si="17"/>
        <v>0</v>
      </c>
      <c r="H116" s="68">
        <f t="shared" si="18"/>
        <v>750</v>
      </c>
      <c r="I116" s="72">
        <f t="shared" si="19"/>
        <v>0</v>
      </c>
      <c r="J116" s="72">
        <f t="shared" si="20"/>
        <v>0</v>
      </c>
      <c r="K116" s="71">
        <f t="shared" si="21"/>
        <v>575.36350100000004</v>
      </c>
      <c r="L116" s="67">
        <f>'data''15'!C112</f>
        <v>1325.363501</v>
      </c>
      <c r="M116" s="67">
        <f t="shared" si="22"/>
        <v>569</v>
      </c>
      <c r="N116" s="73">
        <f>'data''15'!D112</f>
        <v>750</v>
      </c>
      <c r="O116" s="70">
        <f>+'data''15'!F112</f>
        <v>50</v>
      </c>
      <c r="P116" s="74">
        <f t="shared" si="23"/>
        <v>800</v>
      </c>
      <c r="Q116" s="67">
        <f>IF('data''15'!G112&lt;Z116,'data''15'!G112,'data''15'!G112-Z116)</f>
        <v>569</v>
      </c>
      <c r="R116" s="75">
        <v>0</v>
      </c>
      <c r="S116" s="75">
        <v>0</v>
      </c>
      <c r="T116" s="75" t="str">
        <f>+'data''15'!H112</f>
        <v>N</v>
      </c>
      <c r="U116" s="76" t="str">
        <f>'data''15'!I112</f>
        <v>N</v>
      </c>
      <c r="V116" s="77"/>
      <c r="W116" s="78" t="str">
        <f t="shared" si="25"/>
        <v/>
      </c>
      <c r="X116" s="79" t="str">
        <f t="shared" si="26"/>
        <v/>
      </c>
      <c r="Y116" s="77">
        <f t="shared" si="27"/>
        <v>0</v>
      </c>
      <c r="Z116" s="5">
        <v>0</v>
      </c>
      <c r="AA116" s="5">
        <v>0</v>
      </c>
      <c r="AC116" s="35" t="str">
        <f t="shared" si="24"/>
        <v/>
      </c>
    </row>
    <row r="117" spans="1:29">
      <c r="A117" s="80"/>
      <c r="B117" s="66">
        <v>42114</v>
      </c>
      <c r="C117" s="67">
        <v>339</v>
      </c>
      <c r="D117" s="68">
        <f t="shared" si="14"/>
        <v>492</v>
      </c>
      <c r="E117" s="69">
        <f t="shared" si="15"/>
        <v>258</v>
      </c>
      <c r="F117" s="70">
        <f t="shared" si="16"/>
        <v>0</v>
      </c>
      <c r="G117" s="71">
        <f t="shared" si="17"/>
        <v>0</v>
      </c>
      <c r="H117" s="68">
        <f t="shared" si="18"/>
        <v>750</v>
      </c>
      <c r="I117" s="72">
        <f t="shared" si="19"/>
        <v>0</v>
      </c>
      <c r="J117" s="72">
        <f t="shared" si="20"/>
        <v>0</v>
      </c>
      <c r="K117" s="71">
        <f t="shared" si="21"/>
        <v>579.53418899999997</v>
      </c>
      <c r="L117" s="67">
        <f>'data''15'!C113</f>
        <v>1329.534189</v>
      </c>
      <c r="M117" s="67">
        <f t="shared" si="22"/>
        <v>492</v>
      </c>
      <c r="N117" s="73">
        <f>'data''15'!D113</f>
        <v>750</v>
      </c>
      <c r="O117" s="70">
        <f>+'data''15'!F113</f>
        <v>50</v>
      </c>
      <c r="P117" s="74">
        <f t="shared" si="23"/>
        <v>800</v>
      </c>
      <c r="Q117" s="67">
        <f>IF('data''15'!G113&lt;Z117,'data''15'!G113,'data''15'!G113-Z117)</f>
        <v>492</v>
      </c>
      <c r="R117" s="75">
        <v>0</v>
      </c>
      <c r="S117" s="75">
        <v>0</v>
      </c>
      <c r="T117" s="75" t="str">
        <f>+'data''15'!H113</f>
        <v>N</v>
      </c>
      <c r="U117" s="76" t="str">
        <f>'data''15'!I113</f>
        <v>N</v>
      </c>
      <c r="V117" s="77"/>
      <c r="W117" s="78" t="str">
        <f t="shared" si="25"/>
        <v/>
      </c>
      <c r="X117" s="79" t="str">
        <f t="shared" si="26"/>
        <v/>
      </c>
      <c r="Y117" s="77">
        <f t="shared" si="27"/>
        <v>0</v>
      </c>
      <c r="Z117" s="5">
        <v>0</v>
      </c>
      <c r="AA117" s="5">
        <v>0</v>
      </c>
      <c r="AC117" s="35" t="str">
        <f t="shared" si="24"/>
        <v/>
      </c>
    </row>
    <row r="118" spans="1:29">
      <c r="A118" s="80"/>
      <c r="B118" s="66">
        <v>42115</v>
      </c>
      <c r="C118" s="67">
        <v>497</v>
      </c>
      <c r="D118" s="68">
        <f t="shared" si="14"/>
        <v>445</v>
      </c>
      <c r="E118" s="69">
        <f t="shared" si="15"/>
        <v>305</v>
      </c>
      <c r="F118" s="70">
        <f t="shared" si="16"/>
        <v>0</v>
      </c>
      <c r="G118" s="71">
        <f t="shared" si="17"/>
        <v>0</v>
      </c>
      <c r="H118" s="68">
        <f t="shared" si="18"/>
        <v>750</v>
      </c>
      <c r="I118" s="72">
        <f t="shared" si="19"/>
        <v>0</v>
      </c>
      <c r="J118" s="72">
        <f t="shared" si="20"/>
        <v>0</v>
      </c>
      <c r="K118" s="71">
        <f t="shared" si="21"/>
        <v>551.5821241811982</v>
      </c>
      <c r="L118" s="67">
        <f>'data''15'!C114</f>
        <v>1301.5821241811982</v>
      </c>
      <c r="M118" s="67">
        <f t="shared" si="22"/>
        <v>445</v>
      </c>
      <c r="N118" s="73">
        <f>'data''15'!D114</f>
        <v>750</v>
      </c>
      <c r="O118" s="70">
        <f>+'data''15'!F114</f>
        <v>50</v>
      </c>
      <c r="P118" s="74">
        <f t="shared" si="23"/>
        <v>800</v>
      </c>
      <c r="Q118" s="67">
        <f>IF('data''15'!G114&lt;Z118,'data''15'!G114,'data''15'!G114-Z118)</f>
        <v>445</v>
      </c>
      <c r="R118" s="75">
        <v>0</v>
      </c>
      <c r="S118" s="75">
        <v>0</v>
      </c>
      <c r="T118" s="75" t="str">
        <f>+'data''15'!H114</f>
        <v>N</v>
      </c>
      <c r="U118" s="76" t="str">
        <f>'data''15'!I114</f>
        <v>N</v>
      </c>
      <c r="V118" s="77"/>
      <c r="W118" s="78" t="str">
        <f t="shared" si="25"/>
        <v/>
      </c>
      <c r="X118" s="79" t="str">
        <f t="shared" si="26"/>
        <v/>
      </c>
      <c r="Y118" s="77">
        <f t="shared" si="27"/>
        <v>0</v>
      </c>
      <c r="Z118" s="5">
        <v>0</v>
      </c>
      <c r="AA118" s="5">
        <v>0</v>
      </c>
      <c r="AC118" s="35" t="str">
        <f t="shared" si="24"/>
        <v/>
      </c>
    </row>
    <row r="119" spans="1:29">
      <c r="A119" s="80"/>
      <c r="B119" s="66">
        <v>42116</v>
      </c>
      <c r="C119" s="67">
        <v>624</v>
      </c>
      <c r="D119" s="68">
        <f t="shared" si="14"/>
        <v>510</v>
      </c>
      <c r="E119" s="69">
        <f t="shared" si="15"/>
        <v>240</v>
      </c>
      <c r="F119" s="70">
        <f t="shared" si="16"/>
        <v>0</v>
      </c>
      <c r="G119" s="71">
        <f t="shared" si="17"/>
        <v>0</v>
      </c>
      <c r="H119" s="68">
        <f t="shared" si="18"/>
        <v>750</v>
      </c>
      <c r="I119" s="72">
        <f t="shared" si="19"/>
        <v>0</v>
      </c>
      <c r="J119" s="72">
        <f t="shared" si="20"/>
        <v>0</v>
      </c>
      <c r="K119" s="71">
        <f t="shared" si="21"/>
        <v>576.22859118423503</v>
      </c>
      <c r="L119" s="67">
        <f>'data''15'!C115</f>
        <v>1326.228591184235</v>
      </c>
      <c r="M119" s="67">
        <f t="shared" si="22"/>
        <v>510</v>
      </c>
      <c r="N119" s="73">
        <f>'data''15'!D115</f>
        <v>750</v>
      </c>
      <c r="O119" s="70">
        <f>+'data''15'!F115</f>
        <v>50</v>
      </c>
      <c r="P119" s="74">
        <f t="shared" si="23"/>
        <v>800</v>
      </c>
      <c r="Q119" s="67">
        <f>IF('data''15'!G115&lt;Z119,'data''15'!G115,'data''15'!G115-Z119)</f>
        <v>510</v>
      </c>
      <c r="R119" s="75">
        <v>0</v>
      </c>
      <c r="S119" s="75">
        <v>0</v>
      </c>
      <c r="T119" s="75" t="str">
        <f>+'data''15'!H115</f>
        <v>N</v>
      </c>
      <c r="U119" s="76" t="str">
        <f>'data''15'!I115</f>
        <v>N</v>
      </c>
      <c r="V119" s="77"/>
      <c r="W119" s="78" t="str">
        <f t="shared" si="25"/>
        <v/>
      </c>
      <c r="X119" s="79" t="str">
        <f t="shared" si="26"/>
        <v/>
      </c>
      <c r="Y119" s="77">
        <f t="shared" si="27"/>
        <v>0</v>
      </c>
      <c r="Z119" s="5">
        <v>0</v>
      </c>
      <c r="AA119" s="5">
        <v>0</v>
      </c>
      <c r="AC119" s="35" t="str">
        <f t="shared" si="24"/>
        <v/>
      </c>
    </row>
    <row r="120" spans="1:29">
      <c r="A120" s="80"/>
      <c r="B120" s="66">
        <v>42117</v>
      </c>
      <c r="C120" s="67">
        <v>841</v>
      </c>
      <c r="D120" s="68">
        <f t="shared" si="14"/>
        <v>462</v>
      </c>
      <c r="E120" s="69">
        <f t="shared" si="15"/>
        <v>288</v>
      </c>
      <c r="F120" s="70">
        <f t="shared" si="16"/>
        <v>0</v>
      </c>
      <c r="G120" s="71">
        <f t="shared" si="17"/>
        <v>0</v>
      </c>
      <c r="H120" s="68">
        <f t="shared" si="18"/>
        <v>750</v>
      </c>
      <c r="I120" s="72">
        <f t="shared" si="19"/>
        <v>0</v>
      </c>
      <c r="J120" s="72">
        <f t="shared" si="20"/>
        <v>0</v>
      </c>
      <c r="K120" s="71">
        <f t="shared" si="21"/>
        <v>579.06110977222011</v>
      </c>
      <c r="L120" s="67">
        <f>'data''15'!C116</f>
        <v>1329.0611097722201</v>
      </c>
      <c r="M120" s="67">
        <f t="shared" si="22"/>
        <v>462</v>
      </c>
      <c r="N120" s="73">
        <f>'data''15'!D116</f>
        <v>750</v>
      </c>
      <c r="O120" s="70">
        <f>+'data''15'!F116</f>
        <v>50</v>
      </c>
      <c r="P120" s="74">
        <f t="shared" si="23"/>
        <v>800</v>
      </c>
      <c r="Q120" s="67">
        <f>IF('data''15'!G116&lt;Z120,'data''15'!G116,'data''15'!G116-Z120)</f>
        <v>462</v>
      </c>
      <c r="R120" s="75">
        <v>0</v>
      </c>
      <c r="S120" s="75">
        <v>0</v>
      </c>
      <c r="T120" s="75" t="str">
        <f>+'data''15'!H116</f>
        <v>N</v>
      </c>
      <c r="U120" s="76" t="str">
        <f>'data''15'!I116</f>
        <v>N</v>
      </c>
      <c r="V120" s="77"/>
      <c r="W120" s="78" t="str">
        <f t="shared" si="25"/>
        <v/>
      </c>
      <c r="X120" s="79" t="str">
        <f t="shared" si="26"/>
        <v/>
      </c>
      <c r="Y120" s="77">
        <f t="shared" si="27"/>
        <v>0</v>
      </c>
      <c r="Z120" s="5">
        <v>0</v>
      </c>
      <c r="AA120" s="5">
        <v>0</v>
      </c>
      <c r="AC120" s="35" t="str">
        <f t="shared" si="24"/>
        <v/>
      </c>
    </row>
    <row r="121" spans="1:29">
      <c r="A121" s="80"/>
      <c r="B121" s="66">
        <v>42118</v>
      </c>
      <c r="C121" s="67">
        <v>941</v>
      </c>
      <c r="D121" s="68">
        <f t="shared" si="14"/>
        <v>462</v>
      </c>
      <c r="E121" s="69">
        <f t="shared" si="15"/>
        <v>288</v>
      </c>
      <c r="F121" s="70">
        <f t="shared" si="16"/>
        <v>0</v>
      </c>
      <c r="G121" s="71">
        <f t="shared" si="17"/>
        <v>0</v>
      </c>
      <c r="H121" s="68">
        <f t="shared" si="18"/>
        <v>750</v>
      </c>
      <c r="I121" s="72">
        <f t="shared" si="19"/>
        <v>0</v>
      </c>
      <c r="J121" s="72">
        <f t="shared" si="20"/>
        <v>0</v>
      </c>
      <c r="K121" s="71">
        <f t="shared" si="21"/>
        <v>866.49412725775301</v>
      </c>
      <c r="L121" s="67">
        <f>'data''15'!C117</f>
        <v>1616.494127257753</v>
      </c>
      <c r="M121" s="67">
        <f t="shared" si="22"/>
        <v>462</v>
      </c>
      <c r="N121" s="73">
        <f>'data''15'!D117</f>
        <v>750</v>
      </c>
      <c r="O121" s="70">
        <f>+'data''15'!F117</f>
        <v>50</v>
      </c>
      <c r="P121" s="74">
        <f t="shared" si="23"/>
        <v>800</v>
      </c>
      <c r="Q121" s="67">
        <f>IF('data''15'!G117&lt;Z121,'data''15'!G117,'data''15'!G117-Z121)</f>
        <v>462</v>
      </c>
      <c r="R121" s="75">
        <v>0</v>
      </c>
      <c r="S121" s="75">
        <v>0</v>
      </c>
      <c r="T121" s="75" t="str">
        <f>+'data''15'!H117</f>
        <v>N</v>
      </c>
      <c r="U121" s="76" t="str">
        <f>'data''15'!I117</f>
        <v>N</v>
      </c>
      <c r="V121" s="77"/>
      <c r="W121" s="78" t="str">
        <f t="shared" si="25"/>
        <v/>
      </c>
      <c r="X121" s="79" t="str">
        <f t="shared" si="26"/>
        <v/>
      </c>
      <c r="Y121" s="77">
        <f t="shared" si="27"/>
        <v>0</v>
      </c>
      <c r="Z121" s="5">
        <v>0</v>
      </c>
      <c r="AA121" s="5">
        <v>0</v>
      </c>
      <c r="AC121" s="35" t="str">
        <f t="shared" si="24"/>
        <v/>
      </c>
    </row>
    <row r="122" spans="1:29">
      <c r="A122" s="80"/>
      <c r="B122" s="66">
        <v>42119</v>
      </c>
      <c r="C122" s="67">
        <v>968</v>
      </c>
      <c r="D122" s="68">
        <f t="shared" si="14"/>
        <v>462</v>
      </c>
      <c r="E122" s="69">
        <f t="shared" si="15"/>
        <v>288</v>
      </c>
      <c r="F122" s="70">
        <f t="shared" si="16"/>
        <v>0</v>
      </c>
      <c r="G122" s="71">
        <f t="shared" si="17"/>
        <v>0</v>
      </c>
      <c r="H122" s="68">
        <f t="shared" si="18"/>
        <v>750</v>
      </c>
      <c r="I122" s="72">
        <f t="shared" si="19"/>
        <v>0</v>
      </c>
      <c r="J122" s="72">
        <f t="shared" si="20"/>
        <v>0</v>
      </c>
      <c r="K122" s="71">
        <f t="shared" si="21"/>
        <v>1048.6511996499</v>
      </c>
      <c r="L122" s="67">
        <f>'data''15'!C118</f>
        <v>1798.6511996499</v>
      </c>
      <c r="M122" s="67">
        <f t="shared" si="22"/>
        <v>462</v>
      </c>
      <c r="N122" s="73">
        <f>'data''15'!D118</f>
        <v>750</v>
      </c>
      <c r="O122" s="70">
        <f>+'data''15'!F118</f>
        <v>50</v>
      </c>
      <c r="P122" s="74">
        <f t="shared" si="23"/>
        <v>800</v>
      </c>
      <c r="Q122" s="67">
        <f>IF('data''15'!G118&lt;Z122,'data''15'!G118,'data''15'!G118-Z122)</f>
        <v>462</v>
      </c>
      <c r="R122" s="75">
        <v>0</v>
      </c>
      <c r="S122" s="75">
        <v>0</v>
      </c>
      <c r="T122" s="75" t="str">
        <f>+'data''15'!H118</f>
        <v>N</v>
      </c>
      <c r="U122" s="76" t="str">
        <f>'data''15'!I118</f>
        <v>N</v>
      </c>
      <c r="V122" s="77"/>
      <c r="W122" s="78" t="str">
        <f t="shared" si="25"/>
        <v/>
      </c>
      <c r="X122" s="79" t="str">
        <f t="shared" si="26"/>
        <v/>
      </c>
      <c r="Y122" s="77">
        <f t="shared" si="27"/>
        <v>0</v>
      </c>
      <c r="Z122" s="5">
        <v>0</v>
      </c>
      <c r="AA122" s="5">
        <v>0</v>
      </c>
      <c r="AC122" s="35" t="str">
        <f t="shared" si="24"/>
        <v/>
      </c>
    </row>
    <row r="123" spans="1:29">
      <c r="A123" s="80"/>
      <c r="B123" s="66">
        <v>42120</v>
      </c>
      <c r="C123" s="67">
        <v>961</v>
      </c>
      <c r="D123" s="68">
        <f t="shared" si="14"/>
        <v>695</v>
      </c>
      <c r="E123" s="69">
        <f t="shared" si="15"/>
        <v>55</v>
      </c>
      <c r="F123" s="70">
        <f t="shared" si="16"/>
        <v>0</v>
      </c>
      <c r="G123" s="71">
        <f t="shared" si="17"/>
        <v>0</v>
      </c>
      <c r="H123" s="68">
        <f t="shared" si="18"/>
        <v>750</v>
      </c>
      <c r="I123" s="72">
        <f t="shared" si="19"/>
        <v>0</v>
      </c>
      <c r="J123" s="72">
        <f t="shared" si="20"/>
        <v>0</v>
      </c>
      <c r="K123" s="71">
        <f t="shared" si="21"/>
        <v>1042.3608454228061</v>
      </c>
      <c r="L123" s="67">
        <f>'data''15'!C119</f>
        <v>1792.3608454228061</v>
      </c>
      <c r="M123" s="67">
        <f t="shared" si="22"/>
        <v>695</v>
      </c>
      <c r="N123" s="73">
        <f>'data''15'!D119</f>
        <v>750</v>
      </c>
      <c r="O123" s="70">
        <f>+'data''15'!F119</f>
        <v>50</v>
      </c>
      <c r="P123" s="74">
        <f t="shared" si="23"/>
        <v>800</v>
      </c>
      <c r="Q123" s="67">
        <f>IF('data''15'!G119&lt;Z123,'data''15'!G119,'data''15'!G119-Z123)</f>
        <v>695</v>
      </c>
      <c r="R123" s="75">
        <v>0</v>
      </c>
      <c r="S123" s="75">
        <v>0</v>
      </c>
      <c r="T123" s="75" t="str">
        <f>+'data''15'!H119</f>
        <v>N</v>
      </c>
      <c r="U123" s="76" t="str">
        <f>'data''15'!I119</f>
        <v>N</v>
      </c>
      <c r="V123" s="77"/>
      <c r="W123" s="78" t="str">
        <f t="shared" si="25"/>
        <v/>
      </c>
      <c r="X123" s="79" t="str">
        <f t="shared" si="26"/>
        <v/>
      </c>
      <c r="Y123" s="77">
        <f t="shared" si="27"/>
        <v>0</v>
      </c>
      <c r="Z123" s="5">
        <v>0</v>
      </c>
      <c r="AA123" s="5">
        <v>0</v>
      </c>
      <c r="AC123" s="35" t="str">
        <f t="shared" si="24"/>
        <v/>
      </c>
    </row>
    <row r="124" spans="1:29">
      <c r="A124" s="80"/>
      <c r="B124" s="66">
        <v>42121</v>
      </c>
      <c r="C124" s="67">
        <v>1182</v>
      </c>
      <c r="D124" s="68">
        <f t="shared" si="14"/>
        <v>464</v>
      </c>
      <c r="E124" s="69">
        <f t="shared" si="15"/>
        <v>286</v>
      </c>
      <c r="F124" s="70">
        <f t="shared" si="16"/>
        <v>0</v>
      </c>
      <c r="G124" s="71">
        <f t="shared" si="17"/>
        <v>0</v>
      </c>
      <c r="H124" s="68">
        <f t="shared" si="18"/>
        <v>750</v>
      </c>
      <c r="I124" s="72">
        <f t="shared" si="19"/>
        <v>0</v>
      </c>
      <c r="J124" s="72">
        <f t="shared" si="20"/>
        <v>0</v>
      </c>
      <c r="K124" s="71">
        <f t="shared" si="21"/>
        <v>1037.5948103906871</v>
      </c>
      <c r="L124" s="67">
        <f>'data''15'!C120</f>
        <v>1787.5948103906871</v>
      </c>
      <c r="M124" s="67">
        <f t="shared" si="22"/>
        <v>464</v>
      </c>
      <c r="N124" s="73">
        <f>'data''15'!D120</f>
        <v>750</v>
      </c>
      <c r="O124" s="70">
        <f>+'data''15'!F120</f>
        <v>50</v>
      </c>
      <c r="P124" s="74">
        <f t="shared" si="23"/>
        <v>800</v>
      </c>
      <c r="Q124" s="67">
        <f>IF('data''15'!G120&lt;Z124,'data''15'!G120,'data''15'!G120-Z124)</f>
        <v>464</v>
      </c>
      <c r="R124" s="75">
        <v>0</v>
      </c>
      <c r="S124" s="75">
        <v>0</v>
      </c>
      <c r="T124" s="75" t="str">
        <f>+'data''15'!H120</f>
        <v>N</v>
      </c>
      <c r="U124" s="76" t="str">
        <f>'data''15'!I120</f>
        <v>N</v>
      </c>
      <c r="V124" s="77"/>
      <c r="W124" s="78" t="str">
        <f t="shared" si="25"/>
        <v/>
      </c>
      <c r="X124" s="79" t="str">
        <f t="shared" si="26"/>
        <v/>
      </c>
      <c r="Y124" s="77">
        <f t="shared" si="27"/>
        <v>0</v>
      </c>
      <c r="Z124" s="5">
        <v>0</v>
      </c>
      <c r="AA124" s="5">
        <v>0</v>
      </c>
      <c r="AC124" s="35" t="str">
        <f t="shared" si="24"/>
        <v/>
      </c>
    </row>
    <row r="125" spans="1:29">
      <c r="A125" s="80"/>
      <c r="B125" s="66">
        <v>42122</v>
      </c>
      <c r="C125" s="67">
        <v>1406</v>
      </c>
      <c r="D125" s="68">
        <f t="shared" si="14"/>
        <v>684</v>
      </c>
      <c r="E125" s="69">
        <f t="shared" si="15"/>
        <v>66</v>
      </c>
      <c r="F125" s="70">
        <f t="shared" si="16"/>
        <v>0</v>
      </c>
      <c r="G125" s="71">
        <f t="shared" si="17"/>
        <v>0</v>
      </c>
      <c r="H125" s="68">
        <f t="shared" si="18"/>
        <v>750</v>
      </c>
      <c r="I125" s="72">
        <f t="shared" si="19"/>
        <v>0</v>
      </c>
      <c r="J125" s="72">
        <f t="shared" si="20"/>
        <v>0</v>
      </c>
      <c r="K125" s="71">
        <f t="shared" si="21"/>
        <v>1028.347</v>
      </c>
      <c r="L125" s="67">
        <f>'data''15'!C121</f>
        <v>1778.347</v>
      </c>
      <c r="M125" s="67">
        <f t="shared" si="22"/>
        <v>684</v>
      </c>
      <c r="N125" s="73">
        <f>'data''15'!D121</f>
        <v>750</v>
      </c>
      <c r="O125" s="70">
        <f>+'data''15'!F121</f>
        <v>50</v>
      </c>
      <c r="P125" s="74">
        <f t="shared" si="23"/>
        <v>800</v>
      </c>
      <c r="Q125" s="67">
        <f>IF('data''15'!G121&lt;Z125,'data''15'!G121,'data''15'!G121-Z125)</f>
        <v>684</v>
      </c>
      <c r="R125" s="75">
        <v>0</v>
      </c>
      <c r="S125" s="75">
        <v>0</v>
      </c>
      <c r="T125" s="75" t="str">
        <f>+'data''15'!H121</f>
        <v>N</v>
      </c>
      <c r="U125" s="76" t="str">
        <f>'data''15'!I121</f>
        <v>N</v>
      </c>
      <c r="V125" s="77"/>
      <c r="W125" s="78" t="str">
        <f t="shared" si="25"/>
        <v/>
      </c>
      <c r="X125" s="79" t="str">
        <f t="shared" si="26"/>
        <v/>
      </c>
      <c r="Y125" s="77">
        <f t="shared" si="27"/>
        <v>0</v>
      </c>
      <c r="Z125" s="5">
        <v>0</v>
      </c>
      <c r="AA125" s="5">
        <v>0</v>
      </c>
      <c r="AC125" s="35" t="str">
        <f t="shared" si="24"/>
        <v/>
      </c>
    </row>
    <row r="126" spans="1:29" s="85" customFormat="1">
      <c r="A126" s="81"/>
      <c r="B126" s="66">
        <v>42123</v>
      </c>
      <c r="C126" s="67">
        <v>1546</v>
      </c>
      <c r="D126" s="68">
        <f t="shared" si="14"/>
        <v>633</v>
      </c>
      <c r="E126" s="69">
        <f t="shared" si="15"/>
        <v>117</v>
      </c>
      <c r="F126" s="70">
        <f t="shared" si="16"/>
        <v>0</v>
      </c>
      <c r="G126" s="71">
        <f t="shared" si="17"/>
        <v>0</v>
      </c>
      <c r="H126" s="68">
        <f t="shared" si="18"/>
        <v>750</v>
      </c>
      <c r="I126" s="72">
        <f t="shared" si="19"/>
        <v>0</v>
      </c>
      <c r="J126" s="72">
        <f t="shared" si="20"/>
        <v>0</v>
      </c>
      <c r="K126" s="71">
        <f t="shared" si="21"/>
        <v>1036.5999999999999</v>
      </c>
      <c r="L126" s="67">
        <f>'data''15'!C122</f>
        <v>1786.6</v>
      </c>
      <c r="M126" s="67">
        <f t="shared" si="22"/>
        <v>633</v>
      </c>
      <c r="N126" s="73">
        <f>'data''15'!D122</f>
        <v>750</v>
      </c>
      <c r="O126" s="70">
        <f>+'data''15'!F122</f>
        <v>50</v>
      </c>
      <c r="P126" s="74">
        <f t="shared" si="23"/>
        <v>800</v>
      </c>
      <c r="Q126" s="67">
        <f>IF('data''15'!G122&lt;Z126,'data''15'!G122,'data''15'!G122-Z126)</f>
        <v>633</v>
      </c>
      <c r="R126" s="75">
        <v>0</v>
      </c>
      <c r="S126" s="75">
        <v>0</v>
      </c>
      <c r="T126" s="75" t="str">
        <f>+'data''15'!H122</f>
        <v>N</v>
      </c>
      <c r="U126" s="76" t="str">
        <f>'data''15'!I122</f>
        <v>N</v>
      </c>
      <c r="V126" s="82"/>
      <c r="W126" s="83" t="str">
        <f t="shared" si="25"/>
        <v/>
      </c>
      <c r="X126" s="84" t="str">
        <f t="shared" si="26"/>
        <v/>
      </c>
      <c r="Y126" s="77">
        <f t="shared" si="27"/>
        <v>0</v>
      </c>
      <c r="Z126" s="85">
        <v>0</v>
      </c>
      <c r="AA126" s="85">
        <v>0</v>
      </c>
      <c r="AC126" s="35" t="str">
        <f t="shared" si="24"/>
        <v/>
      </c>
    </row>
    <row r="127" spans="1:29">
      <c r="A127" s="80"/>
      <c r="B127" s="66">
        <v>42124</v>
      </c>
      <c r="C127" s="67">
        <v>1712</v>
      </c>
      <c r="D127" s="68">
        <f t="shared" si="14"/>
        <v>750</v>
      </c>
      <c r="E127" s="69">
        <f t="shared" si="15"/>
        <v>0</v>
      </c>
      <c r="F127" s="70">
        <f t="shared" si="16"/>
        <v>0</v>
      </c>
      <c r="G127" s="71">
        <f t="shared" si="17"/>
        <v>0</v>
      </c>
      <c r="H127" s="68">
        <f t="shared" si="18"/>
        <v>750</v>
      </c>
      <c r="I127" s="72">
        <f t="shared" si="19"/>
        <v>0</v>
      </c>
      <c r="J127" s="72">
        <f t="shared" si="20"/>
        <v>246</v>
      </c>
      <c r="K127" s="71">
        <f t="shared" si="21"/>
        <v>804.75800000000004</v>
      </c>
      <c r="L127" s="67">
        <f>'data''15'!C123</f>
        <v>1800.758</v>
      </c>
      <c r="M127" s="67">
        <f t="shared" si="22"/>
        <v>996</v>
      </c>
      <c r="N127" s="73">
        <f>'data''15'!D123</f>
        <v>750</v>
      </c>
      <c r="O127" s="70">
        <f>+'data''15'!F123</f>
        <v>50</v>
      </c>
      <c r="P127" s="74">
        <f t="shared" si="23"/>
        <v>800</v>
      </c>
      <c r="Q127" s="67">
        <f>IF('data''15'!G123&lt;Z127,'data''15'!G123,'data''15'!G123-Z127)</f>
        <v>996</v>
      </c>
      <c r="R127" s="75">
        <v>0</v>
      </c>
      <c r="S127" s="75">
        <v>0</v>
      </c>
      <c r="T127" s="75" t="str">
        <f>+'data''15'!H123</f>
        <v>N</v>
      </c>
      <c r="U127" s="76" t="str">
        <f>'data''15'!I123</f>
        <v>N</v>
      </c>
      <c r="V127" s="77"/>
      <c r="W127" s="78" t="str">
        <f t="shared" si="25"/>
        <v/>
      </c>
      <c r="X127" s="79" t="str">
        <f t="shared" si="26"/>
        <v/>
      </c>
      <c r="Y127" s="77">
        <f t="shared" si="27"/>
        <v>0</v>
      </c>
      <c r="Z127" s="5">
        <v>0</v>
      </c>
      <c r="AA127" s="5">
        <v>0</v>
      </c>
      <c r="AC127" s="35" t="str">
        <f t="shared" si="24"/>
        <v/>
      </c>
    </row>
    <row r="128" spans="1:29">
      <c r="A128" s="80"/>
      <c r="B128" s="66">
        <v>42125</v>
      </c>
      <c r="C128" s="67">
        <v>1971</v>
      </c>
      <c r="D128" s="68">
        <f t="shared" si="14"/>
        <v>541</v>
      </c>
      <c r="E128" s="69">
        <f t="shared" si="15"/>
        <v>209</v>
      </c>
      <c r="F128" s="70">
        <f t="shared" si="16"/>
        <v>0</v>
      </c>
      <c r="G128" s="71">
        <f t="shared" si="17"/>
        <v>0</v>
      </c>
      <c r="H128" s="68">
        <f t="shared" si="18"/>
        <v>750</v>
      </c>
      <c r="I128" s="72">
        <f t="shared" si="19"/>
        <v>0</v>
      </c>
      <c r="J128" s="72">
        <f t="shared" si="20"/>
        <v>0</v>
      </c>
      <c r="K128" s="71">
        <f t="shared" si="21"/>
        <v>1242.423</v>
      </c>
      <c r="L128" s="67">
        <f>'data''15'!C124</f>
        <v>1992.423</v>
      </c>
      <c r="M128" s="67">
        <f t="shared" si="22"/>
        <v>541</v>
      </c>
      <c r="N128" s="73">
        <f>'data''15'!D124</f>
        <v>750</v>
      </c>
      <c r="O128" s="70">
        <f>+'data''15'!F124</f>
        <v>50</v>
      </c>
      <c r="P128" s="74">
        <f t="shared" si="23"/>
        <v>800</v>
      </c>
      <c r="Q128" s="67">
        <f>IF('data''15'!G124&lt;Z128,'data''15'!G124,'data''15'!G124-Z128)</f>
        <v>541</v>
      </c>
      <c r="R128" s="75">
        <v>0</v>
      </c>
      <c r="S128" s="75">
        <v>0</v>
      </c>
      <c r="T128" s="75" t="str">
        <f>+'data''15'!H124</f>
        <v>N</v>
      </c>
      <c r="U128" s="76" t="str">
        <f>'data''15'!I124</f>
        <v>N</v>
      </c>
      <c r="V128" s="77"/>
      <c r="W128" s="78" t="str">
        <f t="shared" si="25"/>
        <v/>
      </c>
      <c r="X128" s="79" t="str">
        <f t="shared" si="26"/>
        <v/>
      </c>
      <c r="Y128" s="77">
        <f t="shared" si="27"/>
        <v>0</v>
      </c>
      <c r="Z128" s="5">
        <v>0</v>
      </c>
      <c r="AA128" s="5">
        <v>0</v>
      </c>
      <c r="AC128" s="35" t="str">
        <f t="shared" si="24"/>
        <v/>
      </c>
    </row>
    <row r="129" spans="1:29" s="85" customFormat="1">
      <c r="A129" s="81"/>
      <c r="B129" s="66">
        <v>42126</v>
      </c>
      <c r="C129" s="67">
        <v>2235</v>
      </c>
      <c r="D129" s="68">
        <f t="shared" si="14"/>
        <v>541</v>
      </c>
      <c r="E129" s="69">
        <f t="shared" si="15"/>
        <v>209</v>
      </c>
      <c r="F129" s="70">
        <f t="shared" si="16"/>
        <v>0</v>
      </c>
      <c r="G129" s="71">
        <f t="shared" si="17"/>
        <v>0</v>
      </c>
      <c r="H129" s="68">
        <f t="shared" si="18"/>
        <v>750</v>
      </c>
      <c r="I129" s="72">
        <f t="shared" si="19"/>
        <v>0</v>
      </c>
      <c r="J129" s="72">
        <f t="shared" si="20"/>
        <v>0</v>
      </c>
      <c r="K129" s="71">
        <f t="shared" si="21"/>
        <v>1540.2570000000001</v>
      </c>
      <c r="L129" s="67">
        <f>'data''15'!C125</f>
        <v>2290.2570000000001</v>
      </c>
      <c r="M129" s="67">
        <f t="shared" si="22"/>
        <v>541</v>
      </c>
      <c r="N129" s="73">
        <f>'data''15'!D125</f>
        <v>750</v>
      </c>
      <c r="O129" s="70">
        <f>+'data''15'!F125</f>
        <v>50</v>
      </c>
      <c r="P129" s="74">
        <f t="shared" si="23"/>
        <v>800</v>
      </c>
      <c r="Q129" s="67">
        <f>IF('data''15'!G125&lt;Z129,'data''15'!G125,'data''15'!G125-Z129)</f>
        <v>541</v>
      </c>
      <c r="R129" s="75">
        <v>0</v>
      </c>
      <c r="S129" s="75">
        <v>0</v>
      </c>
      <c r="T129" s="75" t="str">
        <f>+'data''15'!H125</f>
        <v>N</v>
      </c>
      <c r="U129" s="76" t="str">
        <f>'data''15'!I125</f>
        <v>N</v>
      </c>
      <c r="V129" s="82"/>
      <c r="W129" s="83" t="str">
        <f t="shared" si="25"/>
        <v/>
      </c>
      <c r="X129" s="84" t="str">
        <f t="shared" si="26"/>
        <v/>
      </c>
      <c r="Y129" s="77">
        <f t="shared" si="27"/>
        <v>0</v>
      </c>
      <c r="Z129" s="85">
        <v>0</v>
      </c>
      <c r="AA129" s="85">
        <v>0</v>
      </c>
      <c r="AC129" s="35" t="str">
        <f t="shared" si="24"/>
        <v/>
      </c>
    </row>
    <row r="130" spans="1:29">
      <c r="A130" s="80"/>
      <c r="B130" s="66">
        <v>42127</v>
      </c>
      <c r="C130" s="67">
        <v>2363</v>
      </c>
      <c r="D130" s="68">
        <f t="shared" si="14"/>
        <v>750</v>
      </c>
      <c r="E130" s="69">
        <f t="shared" si="15"/>
        <v>0</v>
      </c>
      <c r="F130" s="70">
        <f t="shared" si="16"/>
        <v>0</v>
      </c>
      <c r="G130" s="71">
        <f t="shared" si="17"/>
        <v>0</v>
      </c>
      <c r="H130" s="68">
        <f t="shared" si="18"/>
        <v>750</v>
      </c>
      <c r="I130" s="72">
        <f t="shared" si="19"/>
        <v>0</v>
      </c>
      <c r="J130" s="72">
        <f t="shared" si="20"/>
        <v>704</v>
      </c>
      <c r="K130" s="71">
        <f t="shared" si="21"/>
        <v>833.10999999999967</v>
      </c>
      <c r="L130" s="67">
        <f>'data''15'!C126</f>
        <v>2287.1099999999997</v>
      </c>
      <c r="M130" s="67">
        <f t="shared" si="22"/>
        <v>1454</v>
      </c>
      <c r="N130" s="73">
        <f>'data''15'!D126</f>
        <v>750</v>
      </c>
      <c r="O130" s="70">
        <f>+'data''15'!F126</f>
        <v>50</v>
      </c>
      <c r="P130" s="74">
        <f t="shared" si="23"/>
        <v>800</v>
      </c>
      <c r="Q130" s="67">
        <f>IF('data''15'!G126&lt;Z130,'data''15'!G126,'data''15'!G126-Z130)</f>
        <v>1454</v>
      </c>
      <c r="R130" s="75">
        <v>0</v>
      </c>
      <c r="S130" s="75">
        <v>0</v>
      </c>
      <c r="T130" s="75" t="str">
        <f>+'data''15'!H126</f>
        <v>N</v>
      </c>
      <c r="U130" s="76" t="str">
        <f>'data''15'!I126</f>
        <v>N</v>
      </c>
      <c r="V130" s="77"/>
      <c r="W130" s="78" t="str">
        <f t="shared" si="25"/>
        <v/>
      </c>
      <c r="X130" s="79" t="str">
        <f t="shared" si="26"/>
        <v/>
      </c>
      <c r="Y130" s="77">
        <f t="shared" si="27"/>
        <v>0</v>
      </c>
      <c r="Z130" s="5">
        <v>0</v>
      </c>
      <c r="AA130" s="5">
        <v>0</v>
      </c>
      <c r="AC130" s="35" t="str">
        <f t="shared" si="24"/>
        <v/>
      </c>
    </row>
    <row r="131" spans="1:29">
      <c r="A131" s="80"/>
      <c r="B131" s="66">
        <v>42128</v>
      </c>
      <c r="C131" s="67">
        <v>2497</v>
      </c>
      <c r="D131" s="68">
        <f t="shared" si="14"/>
        <v>0</v>
      </c>
      <c r="E131" s="69">
        <f t="shared" si="15"/>
        <v>750</v>
      </c>
      <c r="F131" s="70">
        <f t="shared" si="16"/>
        <v>0</v>
      </c>
      <c r="G131" s="71">
        <f t="shared" si="17"/>
        <v>0</v>
      </c>
      <c r="H131" s="68">
        <f t="shared" si="18"/>
        <v>750</v>
      </c>
      <c r="I131" s="72">
        <f t="shared" si="19"/>
        <v>0</v>
      </c>
      <c r="J131" s="72">
        <f t="shared" si="20"/>
        <v>0</v>
      </c>
      <c r="K131" s="71">
        <f t="shared" si="21"/>
        <v>1538.7136860000001</v>
      </c>
      <c r="L131" s="67">
        <f>'data''15'!C127</f>
        <v>2288.7136860000001</v>
      </c>
      <c r="M131" s="67">
        <f t="shared" si="22"/>
        <v>0</v>
      </c>
      <c r="N131" s="73">
        <f>'data''15'!D127</f>
        <v>750</v>
      </c>
      <c r="O131" s="70">
        <f>+'data''15'!F127</f>
        <v>50</v>
      </c>
      <c r="P131" s="74">
        <f t="shared" si="23"/>
        <v>800</v>
      </c>
      <c r="Q131" s="67">
        <f>IF('data''15'!G127&lt;Z131,'data''15'!G127,'data''15'!G127-Z131)</f>
        <v>0</v>
      </c>
      <c r="R131" s="75">
        <v>0</v>
      </c>
      <c r="S131" s="75">
        <v>0</v>
      </c>
      <c r="T131" s="75" t="str">
        <f>+'data''15'!H127</f>
        <v>N</v>
      </c>
      <c r="U131" s="76" t="str">
        <f>'data''15'!I127</f>
        <v>N</v>
      </c>
      <c r="V131" s="77"/>
      <c r="W131" s="78" t="str">
        <f t="shared" si="25"/>
        <v/>
      </c>
      <c r="X131" s="79" t="str">
        <f t="shared" si="26"/>
        <v/>
      </c>
      <c r="Y131" s="77">
        <f t="shared" si="27"/>
        <v>0</v>
      </c>
      <c r="Z131" s="5">
        <v>0</v>
      </c>
      <c r="AA131" s="5">
        <v>0</v>
      </c>
      <c r="AC131" s="35" t="str">
        <f t="shared" si="24"/>
        <v/>
      </c>
    </row>
    <row r="132" spans="1:29">
      <c r="A132" s="80"/>
      <c r="B132" s="66">
        <v>42129</v>
      </c>
      <c r="C132" s="67">
        <v>2591</v>
      </c>
      <c r="D132" s="68">
        <f t="shared" si="14"/>
        <v>0</v>
      </c>
      <c r="E132" s="69">
        <f t="shared" si="15"/>
        <v>750</v>
      </c>
      <c r="F132" s="70">
        <f t="shared" si="16"/>
        <v>0</v>
      </c>
      <c r="G132" s="71">
        <f t="shared" si="17"/>
        <v>0</v>
      </c>
      <c r="H132" s="68">
        <f t="shared" si="18"/>
        <v>750</v>
      </c>
      <c r="I132" s="72">
        <f t="shared" si="19"/>
        <v>0</v>
      </c>
      <c r="J132" s="72">
        <f t="shared" si="20"/>
        <v>0</v>
      </c>
      <c r="K132" s="71">
        <f t="shared" si="21"/>
        <v>1648.3969999999999</v>
      </c>
      <c r="L132" s="67">
        <f>'data''15'!C128</f>
        <v>2398.3969999999999</v>
      </c>
      <c r="M132" s="67">
        <f t="shared" si="22"/>
        <v>0</v>
      </c>
      <c r="N132" s="73">
        <f>'data''15'!D128</f>
        <v>750</v>
      </c>
      <c r="O132" s="70">
        <f>+'data''15'!F128</f>
        <v>50</v>
      </c>
      <c r="P132" s="74">
        <f t="shared" si="23"/>
        <v>800</v>
      </c>
      <c r="Q132" s="67">
        <f>IF('data''15'!G128&lt;Z132,'data''15'!G128,'data''15'!G128-Z132)</f>
        <v>0</v>
      </c>
      <c r="R132" s="75">
        <v>0</v>
      </c>
      <c r="S132" s="75">
        <v>0</v>
      </c>
      <c r="T132" s="75" t="str">
        <f>+'data''15'!H128</f>
        <v>N</v>
      </c>
      <c r="U132" s="76" t="str">
        <f>'data''15'!I128</f>
        <v>N</v>
      </c>
      <c r="V132" s="77"/>
      <c r="W132" s="78" t="str">
        <f t="shared" si="25"/>
        <v/>
      </c>
      <c r="X132" s="79" t="str">
        <f t="shared" si="26"/>
        <v/>
      </c>
      <c r="Y132" s="77">
        <f t="shared" si="27"/>
        <v>0</v>
      </c>
      <c r="Z132" s="5">
        <v>0</v>
      </c>
      <c r="AA132" s="5">
        <v>0</v>
      </c>
      <c r="AC132" s="35" t="str">
        <f t="shared" si="24"/>
        <v/>
      </c>
    </row>
    <row r="133" spans="1:29">
      <c r="A133" s="80"/>
      <c r="B133" s="66">
        <v>42130</v>
      </c>
      <c r="C133" s="67">
        <v>2599</v>
      </c>
      <c r="D133" s="68">
        <f t="shared" si="14"/>
        <v>0</v>
      </c>
      <c r="E133" s="69">
        <f t="shared" si="15"/>
        <v>750</v>
      </c>
      <c r="F133" s="70">
        <f t="shared" si="16"/>
        <v>0</v>
      </c>
      <c r="G133" s="71">
        <f t="shared" si="17"/>
        <v>0</v>
      </c>
      <c r="H133" s="68">
        <f t="shared" si="18"/>
        <v>750</v>
      </c>
      <c r="I133" s="72">
        <f t="shared" si="19"/>
        <v>0</v>
      </c>
      <c r="J133" s="72">
        <f t="shared" si="20"/>
        <v>0</v>
      </c>
      <c r="K133" s="71">
        <f t="shared" si="21"/>
        <v>2247.4350459999996</v>
      </c>
      <c r="L133" s="67">
        <f>'data''15'!C129</f>
        <v>2997.4350459999996</v>
      </c>
      <c r="M133" s="67">
        <f t="shared" si="22"/>
        <v>0</v>
      </c>
      <c r="N133" s="73">
        <f>'data''15'!D129</f>
        <v>750</v>
      </c>
      <c r="O133" s="70">
        <f>+'data''15'!F129</f>
        <v>50</v>
      </c>
      <c r="P133" s="74">
        <f t="shared" si="23"/>
        <v>800</v>
      </c>
      <c r="Q133" s="67">
        <f>IF('data''15'!G129&lt;Z133,'data''15'!G129,'data''15'!G129-Z133)</f>
        <v>0</v>
      </c>
      <c r="R133" s="75">
        <v>0</v>
      </c>
      <c r="S133" s="75">
        <v>0</v>
      </c>
      <c r="T133" s="75" t="str">
        <f>+'data''15'!H129</f>
        <v>N</v>
      </c>
      <c r="U133" s="76" t="str">
        <f>'data''15'!I129</f>
        <v>N</v>
      </c>
      <c r="V133" s="77"/>
      <c r="W133" s="78" t="str">
        <f t="shared" si="25"/>
        <v/>
      </c>
      <c r="X133" s="79" t="str">
        <f t="shared" si="26"/>
        <v/>
      </c>
      <c r="Y133" s="77">
        <f t="shared" si="27"/>
        <v>0</v>
      </c>
      <c r="Z133" s="5">
        <v>0</v>
      </c>
      <c r="AA133" s="5">
        <v>0</v>
      </c>
      <c r="AC133" s="35" t="str">
        <f t="shared" si="24"/>
        <v/>
      </c>
    </row>
    <row r="134" spans="1:29">
      <c r="A134" s="80"/>
      <c r="B134" s="66">
        <v>42131</v>
      </c>
      <c r="C134" s="67">
        <v>2513</v>
      </c>
      <c r="D134" s="68">
        <f t="shared" si="14"/>
        <v>0</v>
      </c>
      <c r="E134" s="69">
        <f t="shared" si="15"/>
        <v>750</v>
      </c>
      <c r="F134" s="70">
        <f t="shared" si="16"/>
        <v>0</v>
      </c>
      <c r="G134" s="71">
        <f t="shared" si="17"/>
        <v>0</v>
      </c>
      <c r="H134" s="68">
        <f t="shared" si="18"/>
        <v>750</v>
      </c>
      <c r="I134" s="72">
        <f t="shared" si="19"/>
        <v>0</v>
      </c>
      <c r="J134" s="72">
        <f t="shared" si="20"/>
        <v>0</v>
      </c>
      <c r="K134" s="71">
        <f t="shared" si="21"/>
        <v>2256.1244478999997</v>
      </c>
      <c r="L134" s="67">
        <f>'data''15'!C130</f>
        <v>3006.1244478999997</v>
      </c>
      <c r="M134" s="67">
        <f t="shared" si="22"/>
        <v>0</v>
      </c>
      <c r="N134" s="73">
        <f>'data''15'!D130</f>
        <v>750</v>
      </c>
      <c r="O134" s="70">
        <f>+'data''15'!F130</f>
        <v>50</v>
      </c>
      <c r="P134" s="74">
        <f t="shared" si="23"/>
        <v>800</v>
      </c>
      <c r="Q134" s="67">
        <f>IF('data''15'!G130&lt;Z134,'data''15'!G130,'data''15'!G130-Z134)</f>
        <v>0</v>
      </c>
      <c r="R134" s="75">
        <v>0</v>
      </c>
      <c r="S134" s="75">
        <v>0</v>
      </c>
      <c r="T134" s="75" t="str">
        <f>+'data''15'!H130</f>
        <v>N</v>
      </c>
      <c r="U134" s="76" t="str">
        <f>'data''15'!I130</f>
        <v>N</v>
      </c>
      <c r="V134" s="77"/>
      <c r="W134" s="78" t="str">
        <f t="shared" si="25"/>
        <v/>
      </c>
      <c r="X134" s="79" t="str">
        <f t="shared" si="26"/>
        <v/>
      </c>
      <c r="Y134" s="77">
        <f t="shared" si="27"/>
        <v>0</v>
      </c>
      <c r="Z134" s="5">
        <v>0</v>
      </c>
      <c r="AA134" s="5">
        <v>0</v>
      </c>
      <c r="AC134" s="35" t="str">
        <f t="shared" si="24"/>
        <v/>
      </c>
    </row>
    <row r="135" spans="1:29">
      <c r="A135" s="80"/>
      <c r="B135" s="66">
        <v>42132</v>
      </c>
      <c r="C135" s="67">
        <v>2416</v>
      </c>
      <c r="D135" s="68">
        <f t="shared" si="14"/>
        <v>0</v>
      </c>
      <c r="E135" s="69">
        <f t="shared" si="15"/>
        <v>750</v>
      </c>
      <c r="F135" s="70">
        <f t="shared" si="16"/>
        <v>0</v>
      </c>
      <c r="G135" s="71">
        <f t="shared" si="17"/>
        <v>0</v>
      </c>
      <c r="H135" s="68">
        <f t="shared" si="18"/>
        <v>750</v>
      </c>
      <c r="I135" s="72">
        <f t="shared" si="19"/>
        <v>0</v>
      </c>
      <c r="J135" s="72">
        <f t="shared" si="20"/>
        <v>0</v>
      </c>
      <c r="K135" s="71">
        <f t="shared" si="21"/>
        <v>2256.66158</v>
      </c>
      <c r="L135" s="67">
        <f>'data''15'!C131</f>
        <v>3006.66158</v>
      </c>
      <c r="M135" s="67">
        <f t="shared" si="22"/>
        <v>0</v>
      </c>
      <c r="N135" s="73">
        <f>'data''15'!D131</f>
        <v>750</v>
      </c>
      <c r="O135" s="70">
        <f>+'data''15'!F131</f>
        <v>50</v>
      </c>
      <c r="P135" s="74">
        <f t="shared" si="23"/>
        <v>800</v>
      </c>
      <c r="Q135" s="67">
        <f>IF('data''15'!G131&lt;Z135,'data''15'!G131,'data''15'!G131-Z135)</f>
        <v>0</v>
      </c>
      <c r="R135" s="75">
        <v>0</v>
      </c>
      <c r="S135" s="75">
        <v>0</v>
      </c>
      <c r="T135" s="75" t="str">
        <f>+'data''15'!H131</f>
        <v>N</v>
      </c>
      <c r="U135" s="76" t="str">
        <f>'data''15'!I131</f>
        <v>N</v>
      </c>
      <c r="V135" s="77"/>
      <c r="W135" s="78" t="str">
        <f t="shared" si="25"/>
        <v/>
      </c>
      <c r="X135" s="79" t="str">
        <f t="shared" si="26"/>
        <v/>
      </c>
      <c r="Y135" s="77">
        <f t="shared" si="27"/>
        <v>0</v>
      </c>
      <c r="Z135" s="5">
        <v>0</v>
      </c>
      <c r="AA135" s="5">
        <v>0</v>
      </c>
      <c r="AC135" s="35" t="str">
        <f t="shared" si="24"/>
        <v/>
      </c>
    </row>
    <row r="136" spans="1:29" s="85" customFormat="1">
      <c r="A136" s="81"/>
      <c r="B136" s="66">
        <v>42133</v>
      </c>
      <c r="C136" s="67">
        <v>2317</v>
      </c>
      <c r="D136" s="68">
        <f t="shared" ref="D136:D199" si="28">IF(T136="N",IF(U136="n",IF(N136&gt;M136,M136,N136),0),0)</f>
        <v>174</v>
      </c>
      <c r="E136" s="69">
        <f t="shared" ref="E136:E199" si="29">IF(T136="n",IF(U136="n",IF(N136&gt;M136,N136-M136,0),0),0)</f>
        <v>576</v>
      </c>
      <c r="F136" s="70">
        <f t="shared" ref="F136:F199" si="30">IF(T136="y",IF(U136="n",L136-N136,0),0)</f>
        <v>0</v>
      </c>
      <c r="G136" s="71">
        <f t="shared" ref="G136:G199" si="31">IF(T136="y",N136,0)</f>
        <v>0</v>
      </c>
      <c r="H136" s="68">
        <f t="shared" ref="H136:H199" si="32">+D136+E136+F136+G136</f>
        <v>750</v>
      </c>
      <c r="I136" s="72">
        <f t="shared" ref="I136:I199" si="33">IF(U136="y",L136-N136,0)</f>
        <v>0</v>
      </c>
      <c r="J136" s="72">
        <f t="shared" ref="J136:J199" si="34">IF(U136="y",0,IF(T136="y",0,IF(L136-H136&gt;0,IF(M136-H136&gt;0,IF(L136&gt;=M136,M136-H136,IF(M136-L136&gt;0,L136-H136,0)),0),0)))</f>
        <v>0</v>
      </c>
      <c r="K136" s="71">
        <f t="shared" ref="K136:K199" si="35">IF(U136="y",0,IF(T136="y",0,IF(L136-H136&gt;0,IF(H136-M136&gt;0,L136-H136,IF(L136-M136&gt;0,L136-M136,0)),0)))</f>
        <v>2711.1094999999996</v>
      </c>
      <c r="L136" s="67">
        <f>'data''15'!C132</f>
        <v>3461.1094999999996</v>
      </c>
      <c r="M136" s="67">
        <f t="shared" ref="M136:M199" si="36">+Q136-R136-S136</f>
        <v>174</v>
      </c>
      <c r="N136" s="73">
        <f>'data''15'!D132</f>
        <v>750</v>
      </c>
      <c r="O136" s="70">
        <f>+'data''15'!F132</f>
        <v>50</v>
      </c>
      <c r="P136" s="74">
        <f t="shared" ref="P136:P199" si="37">SUM(N136:O136)</f>
        <v>800</v>
      </c>
      <c r="Q136" s="67">
        <f>IF('data''15'!G132&lt;Z136,'data''15'!G132,'data''15'!G132-Z136)</f>
        <v>174</v>
      </c>
      <c r="R136" s="75">
        <v>0</v>
      </c>
      <c r="S136" s="75">
        <v>0</v>
      </c>
      <c r="T136" s="75" t="str">
        <f>+'data''15'!H132</f>
        <v>N</v>
      </c>
      <c r="U136" s="76" t="str">
        <f>'data''15'!I132</f>
        <v>N</v>
      </c>
      <c r="V136" s="82"/>
      <c r="W136" s="83" t="str">
        <f t="shared" si="25"/>
        <v/>
      </c>
      <c r="X136" s="84" t="str">
        <f t="shared" si="26"/>
        <v/>
      </c>
      <c r="Y136" s="77">
        <f t="shared" si="27"/>
        <v>0</v>
      </c>
      <c r="Z136" s="85">
        <v>0</v>
      </c>
      <c r="AA136" s="85">
        <v>0</v>
      </c>
      <c r="AC136" s="35" t="str">
        <f t="shared" ref="AC136:AC199" si="38">IF(D136+J136&lt;=Q136,"","y")</f>
        <v/>
      </c>
    </row>
    <row r="137" spans="1:29" s="85" customFormat="1">
      <c r="A137" s="81"/>
      <c r="B137" s="66">
        <v>42134</v>
      </c>
      <c r="C137" s="67">
        <v>2124</v>
      </c>
      <c r="D137" s="68">
        <f t="shared" si="28"/>
        <v>184</v>
      </c>
      <c r="E137" s="69">
        <f t="shared" si="29"/>
        <v>566</v>
      </c>
      <c r="F137" s="70">
        <f t="shared" si="30"/>
        <v>0</v>
      </c>
      <c r="G137" s="71">
        <f t="shared" si="31"/>
        <v>0</v>
      </c>
      <c r="H137" s="68">
        <f t="shared" si="32"/>
        <v>750</v>
      </c>
      <c r="I137" s="72">
        <f t="shared" si="33"/>
        <v>0</v>
      </c>
      <c r="J137" s="72">
        <f t="shared" si="34"/>
        <v>0</v>
      </c>
      <c r="K137" s="71">
        <f t="shared" si="35"/>
        <v>3005.3209989999996</v>
      </c>
      <c r="L137" s="67">
        <f>'data''15'!C133</f>
        <v>3755.3209989999996</v>
      </c>
      <c r="M137" s="67">
        <f t="shared" si="36"/>
        <v>184</v>
      </c>
      <c r="N137" s="73">
        <f>'data''15'!D133</f>
        <v>750</v>
      </c>
      <c r="O137" s="70">
        <f>+'data''15'!F133</f>
        <v>50</v>
      </c>
      <c r="P137" s="74">
        <f t="shared" si="37"/>
        <v>800</v>
      </c>
      <c r="Q137" s="67">
        <f>IF('data''15'!G133&lt;Z137,'data''15'!G133,'data''15'!G133-Z137)</f>
        <v>184</v>
      </c>
      <c r="R137" s="75">
        <v>0</v>
      </c>
      <c r="S137" s="75">
        <v>0</v>
      </c>
      <c r="T137" s="75" t="str">
        <f>+'data''15'!H133</f>
        <v>N</v>
      </c>
      <c r="U137" s="76" t="str">
        <f>'data''15'!I133</f>
        <v>N</v>
      </c>
      <c r="V137" s="82"/>
      <c r="W137" s="78" t="str">
        <f t="shared" ref="W137:W200" si="39">IF(SUM(H137:K137)=L137,"","sum of col (6)-(9) not equal to col (10)")</f>
        <v/>
      </c>
      <c r="X137" s="79" t="str">
        <f t="shared" ref="X137:X200" si="40">IF(T137="N",IF(U137="Y","Col (16)&amp; Col (17) Mismatch",""),"")</f>
        <v/>
      </c>
      <c r="Y137" s="77">
        <f t="shared" ref="Y137:Y200" si="41">IF(T137="y", Q137, Q137-J137-D137)</f>
        <v>0</v>
      </c>
      <c r="Z137" s="85">
        <v>0</v>
      </c>
      <c r="AA137" s="85">
        <v>0</v>
      </c>
      <c r="AC137" s="35" t="str">
        <f t="shared" si="38"/>
        <v/>
      </c>
    </row>
    <row r="138" spans="1:29" s="85" customFormat="1">
      <c r="A138" s="81"/>
      <c r="B138" s="66">
        <v>42135</v>
      </c>
      <c r="C138" s="67">
        <v>1932</v>
      </c>
      <c r="D138" s="68">
        <f t="shared" si="28"/>
        <v>184</v>
      </c>
      <c r="E138" s="69">
        <f t="shared" si="29"/>
        <v>566</v>
      </c>
      <c r="F138" s="70">
        <f t="shared" si="30"/>
        <v>0</v>
      </c>
      <c r="G138" s="71">
        <f t="shared" si="31"/>
        <v>0</v>
      </c>
      <c r="H138" s="68">
        <f t="shared" si="32"/>
        <v>750</v>
      </c>
      <c r="I138" s="72">
        <f t="shared" si="33"/>
        <v>0</v>
      </c>
      <c r="J138" s="72">
        <f t="shared" si="34"/>
        <v>0</v>
      </c>
      <c r="K138" s="71">
        <f t="shared" si="35"/>
        <v>3004.4327120000003</v>
      </c>
      <c r="L138" s="67">
        <f>'data''15'!C134</f>
        <v>3754.4327120000003</v>
      </c>
      <c r="M138" s="67">
        <f t="shared" si="36"/>
        <v>184</v>
      </c>
      <c r="N138" s="73">
        <f>'data''15'!D134</f>
        <v>750</v>
      </c>
      <c r="O138" s="70">
        <f>+'data''15'!F134</f>
        <v>50</v>
      </c>
      <c r="P138" s="74">
        <f t="shared" si="37"/>
        <v>800</v>
      </c>
      <c r="Q138" s="67">
        <f>IF('data''15'!G134&lt;Z138,'data''15'!G134,'data''15'!G134-Z138)</f>
        <v>184</v>
      </c>
      <c r="R138" s="75">
        <v>0</v>
      </c>
      <c r="S138" s="75">
        <v>0</v>
      </c>
      <c r="T138" s="75" t="str">
        <f>+'data''15'!H134</f>
        <v>N</v>
      </c>
      <c r="U138" s="76" t="str">
        <f>'data''15'!I134</f>
        <v>N</v>
      </c>
      <c r="V138" s="82"/>
      <c r="W138" s="78" t="str">
        <f t="shared" si="39"/>
        <v/>
      </c>
      <c r="X138" s="79" t="str">
        <f t="shared" si="40"/>
        <v/>
      </c>
      <c r="Y138" s="77">
        <f t="shared" si="41"/>
        <v>0</v>
      </c>
      <c r="Z138" s="85">
        <v>0</v>
      </c>
      <c r="AA138" s="85">
        <v>0</v>
      </c>
      <c r="AC138" s="35" t="str">
        <f t="shared" si="38"/>
        <v/>
      </c>
    </row>
    <row r="139" spans="1:29" s="85" customFormat="1">
      <c r="A139" s="81"/>
      <c r="B139" s="66">
        <v>42136</v>
      </c>
      <c r="C139" s="67">
        <v>1768</v>
      </c>
      <c r="D139" s="68">
        <f t="shared" si="28"/>
        <v>317</v>
      </c>
      <c r="E139" s="69">
        <f t="shared" si="29"/>
        <v>433</v>
      </c>
      <c r="F139" s="70">
        <f t="shared" si="30"/>
        <v>0</v>
      </c>
      <c r="G139" s="71">
        <f t="shared" si="31"/>
        <v>0</v>
      </c>
      <c r="H139" s="68">
        <f t="shared" si="32"/>
        <v>750</v>
      </c>
      <c r="I139" s="72">
        <f t="shared" si="33"/>
        <v>0</v>
      </c>
      <c r="J139" s="72">
        <f t="shared" si="34"/>
        <v>0</v>
      </c>
      <c r="K139" s="71">
        <f t="shared" si="35"/>
        <v>3022.0684316324232</v>
      </c>
      <c r="L139" s="67">
        <f>'data''15'!C135</f>
        <v>3772.0684316324232</v>
      </c>
      <c r="M139" s="67">
        <f t="shared" si="36"/>
        <v>317</v>
      </c>
      <c r="N139" s="73">
        <f>'data''15'!D135</f>
        <v>750</v>
      </c>
      <c r="O139" s="70">
        <f>+'data''15'!F135</f>
        <v>50</v>
      </c>
      <c r="P139" s="74">
        <f t="shared" si="37"/>
        <v>800</v>
      </c>
      <c r="Q139" s="67">
        <f>IF('data''15'!G135&lt;Z139,'data''15'!G135,'data''15'!G135-Z139)</f>
        <v>317</v>
      </c>
      <c r="R139" s="75">
        <v>0</v>
      </c>
      <c r="S139" s="75">
        <v>0</v>
      </c>
      <c r="T139" s="75" t="str">
        <f>+'data''15'!H135</f>
        <v>N</v>
      </c>
      <c r="U139" s="76" t="str">
        <f>'data''15'!I135</f>
        <v>N</v>
      </c>
      <c r="V139" s="82"/>
      <c r="W139" s="78" t="str">
        <f t="shared" si="39"/>
        <v/>
      </c>
      <c r="X139" s="79" t="str">
        <f t="shared" si="40"/>
        <v/>
      </c>
      <c r="Y139" s="77">
        <f t="shared" si="41"/>
        <v>0</v>
      </c>
      <c r="Z139" s="85">
        <v>0</v>
      </c>
      <c r="AA139" s="85">
        <v>0</v>
      </c>
      <c r="AC139" s="35" t="str">
        <f t="shared" si="38"/>
        <v/>
      </c>
    </row>
    <row r="140" spans="1:29" s="85" customFormat="1">
      <c r="A140" s="81"/>
      <c r="B140" s="66">
        <v>42137</v>
      </c>
      <c r="C140" s="67">
        <v>1664</v>
      </c>
      <c r="D140" s="68">
        <f t="shared" si="28"/>
        <v>321</v>
      </c>
      <c r="E140" s="69">
        <f t="shared" si="29"/>
        <v>429</v>
      </c>
      <c r="F140" s="70">
        <f t="shared" si="30"/>
        <v>0</v>
      </c>
      <c r="G140" s="71">
        <f t="shared" si="31"/>
        <v>0</v>
      </c>
      <c r="H140" s="68">
        <f t="shared" si="32"/>
        <v>750</v>
      </c>
      <c r="I140" s="72">
        <f t="shared" si="33"/>
        <v>0</v>
      </c>
      <c r="J140" s="72">
        <f t="shared" si="34"/>
        <v>0</v>
      </c>
      <c r="K140" s="71">
        <f t="shared" si="35"/>
        <v>3021</v>
      </c>
      <c r="L140" s="67">
        <f>'data''15'!C136</f>
        <v>3771</v>
      </c>
      <c r="M140" s="67">
        <f t="shared" si="36"/>
        <v>321</v>
      </c>
      <c r="N140" s="73">
        <f>'data''15'!D136</f>
        <v>750</v>
      </c>
      <c r="O140" s="70">
        <f>+'data''15'!F136</f>
        <v>50</v>
      </c>
      <c r="P140" s="74">
        <f t="shared" si="37"/>
        <v>800</v>
      </c>
      <c r="Q140" s="67">
        <f>IF('data''15'!G136&lt;Z140,'data''15'!G136,'data''15'!G136-Z140)</f>
        <v>321</v>
      </c>
      <c r="R140" s="75">
        <v>0</v>
      </c>
      <c r="S140" s="75">
        <v>0</v>
      </c>
      <c r="T140" s="75" t="str">
        <f>+'data''15'!H136</f>
        <v>N</v>
      </c>
      <c r="U140" s="76" t="str">
        <f>'data''15'!I136</f>
        <v>N</v>
      </c>
      <c r="V140" s="82"/>
      <c r="W140" s="83" t="str">
        <f t="shared" si="39"/>
        <v/>
      </c>
      <c r="X140" s="84" t="str">
        <f t="shared" si="40"/>
        <v/>
      </c>
      <c r="Y140" s="77">
        <f t="shared" si="41"/>
        <v>0</v>
      </c>
      <c r="Z140" s="85">
        <v>0</v>
      </c>
      <c r="AA140" s="85">
        <v>0</v>
      </c>
      <c r="AC140" s="35" t="str">
        <f t="shared" si="38"/>
        <v/>
      </c>
    </row>
    <row r="141" spans="1:29" s="85" customFormat="1">
      <c r="A141" s="81"/>
      <c r="B141" s="66">
        <v>42138</v>
      </c>
      <c r="C141" s="67">
        <v>1726</v>
      </c>
      <c r="D141" s="68">
        <f t="shared" si="28"/>
        <v>220</v>
      </c>
      <c r="E141" s="69">
        <f t="shared" si="29"/>
        <v>530</v>
      </c>
      <c r="F141" s="70">
        <f t="shared" si="30"/>
        <v>0</v>
      </c>
      <c r="G141" s="71">
        <f t="shared" si="31"/>
        <v>0</v>
      </c>
      <c r="H141" s="68">
        <f t="shared" si="32"/>
        <v>750</v>
      </c>
      <c r="I141" s="72">
        <f t="shared" si="33"/>
        <v>0</v>
      </c>
      <c r="J141" s="72">
        <f t="shared" si="34"/>
        <v>0</v>
      </c>
      <c r="K141" s="71">
        <f t="shared" si="35"/>
        <v>3009.8866731666467</v>
      </c>
      <c r="L141" s="67">
        <f>'data''15'!C137</f>
        <v>3759.8866731666467</v>
      </c>
      <c r="M141" s="67">
        <f t="shared" si="36"/>
        <v>220</v>
      </c>
      <c r="N141" s="73">
        <f>'data''15'!D137</f>
        <v>750</v>
      </c>
      <c r="O141" s="70">
        <f>+'data''15'!F137</f>
        <v>50</v>
      </c>
      <c r="P141" s="74">
        <f t="shared" si="37"/>
        <v>800</v>
      </c>
      <c r="Q141" s="67">
        <f>IF('data''15'!G137&lt;Z141,'data''15'!G137,'data''15'!G137-Z141)</f>
        <v>220</v>
      </c>
      <c r="R141" s="75">
        <v>0</v>
      </c>
      <c r="S141" s="75">
        <v>0</v>
      </c>
      <c r="T141" s="75" t="str">
        <f>+'data''15'!H137</f>
        <v>N</v>
      </c>
      <c r="U141" s="76" t="str">
        <f>'data''15'!I137</f>
        <v>N</v>
      </c>
      <c r="V141" s="82"/>
      <c r="W141" s="78" t="str">
        <f t="shared" si="39"/>
        <v/>
      </c>
      <c r="X141" s="79" t="str">
        <f t="shared" si="40"/>
        <v/>
      </c>
      <c r="Y141" s="77">
        <f t="shared" si="41"/>
        <v>0</v>
      </c>
      <c r="Z141" s="85">
        <v>0</v>
      </c>
      <c r="AA141" s="85">
        <v>0</v>
      </c>
      <c r="AC141" s="35" t="str">
        <f t="shared" si="38"/>
        <v/>
      </c>
    </row>
    <row r="142" spans="1:29" s="85" customFormat="1">
      <c r="A142" s="81"/>
      <c r="B142" s="66">
        <v>42139</v>
      </c>
      <c r="C142" s="67">
        <v>1775</v>
      </c>
      <c r="D142" s="68">
        <f t="shared" si="28"/>
        <v>275</v>
      </c>
      <c r="E142" s="69">
        <f t="shared" si="29"/>
        <v>475</v>
      </c>
      <c r="F142" s="70">
        <f t="shared" si="30"/>
        <v>0</v>
      </c>
      <c r="G142" s="71">
        <f t="shared" si="31"/>
        <v>0</v>
      </c>
      <c r="H142" s="68">
        <f t="shared" si="32"/>
        <v>750</v>
      </c>
      <c r="I142" s="72">
        <f t="shared" si="33"/>
        <v>0</v>
      </c>
      <c r="J142" s="72">
        <f t="shared" si="34"/>
        <v>0</v>
      </c>
      <c r="K142" s="71">
        <f t="shared" si="35"/>
        <v>3026.814479700754</v>
      </c>
      <c r="L142" s="67">
        <f>'data''15'!C138</f>
        <v>3776.814479700754</v>
      </c>
      <c r="M142" s="67">
        <f t="shared" si="36"/>
        <v>275</v>
      </c>
      <c r="N142" s="73">
        <f>'data''15'!D138</f>
        <v>750</v>
      </c>
      <c r="O142" s="70">
        <f>+'data''15'!F138</f>
        <v>50</v>
      </c>
      <c r="P142" s="74">
        <f t="shared" si="37"/>
        <v>800</v>
      </c>
      <c r="Q142" s="67">
        <f>IF('data''15'!G138&lt;Z142,'data''15'!G138,'data''15'!G138-Z142)</f>
        <v>275</v>
      </c>
      <c r="R142" s="75">
        <v>0</v>
      </c>
      <c r="S142" s="75">
        <v>0</v>
      </c>
      <c r="T142" s="75" t="str">
        <f>+'data''15'!H138</f>
        <v>N</v>
      </c>
      <c r="U142" s="76" t="str">
        <f>'data''15'!I138</f>
        <v>N</v>
      </c>
      <c r="V142" s="82"/>
      <c r="W142" s="78" t="str">
        <f t="shared" si="39"/>
        <v/>
      </c>
      <c r="X142" s="79" t="str">
        <f t="shared" si="40"/>
        <v/>
      </c>
      <c r="Y142" s="77">
        <f t="shared" si="41"/>
        <v>0</v>
      </c>
      <c r="Z142" s="85">
        <v>0</v>
      </c>
      <c r="AA142" s="85">
        <v>0</v>
      </c>
      <c r="AC142" s="35" t="str">
        <f t="shared" si="38"/>
        <v/>
      </c>
    </row>
    <row r="143" spans="1:29" s="85" customFormat="1">
      <c r="A143" s="81"/>
      <c r="B143" s="66">
        <v>42140</v>
      </c>
      <c r="C143" s="67">
        <v>1691</v>
      </c>
      <c r="D143" s="68">
        <f t="shared" si="28"/>
        <v>275</v>
      </c>
      <c r="E143" s="69">
        <f t="shared" si="29"/>
        <v>475</v>
      </c>
      <c r="F143" s="70">
        <f t="shared" si="30"/>
        <v>0</v>
      </c>
      <c r="G143" s="71">
        <f t="shared" si="31"/>
        <v>0</v>
      </c>
      <c r="H143" s="68">
        <f t="shared" si="32"/>
        <v>750</v>
      </c>
      <c r="I143" s="72">
        <f t="shared" si="33"/>
        <v>0</v>
      </c>
      <c r="J143" s="72">
        <f t="shared" si="34"/>
        <v>0</v>
      </c>
      <c r="K143" s="71">
        <f t="shared" si="35"/>
        <v>3016.264616861567</v>
      </c>
      <c r="L143" s="67">
        <f>'data''15'!C139</f>
        <v>3766.264616861567</v>
      </c>
      <c r="M143" s="67">
        <f t="shared" si="36"/>
        <v>275</v>
      </c>
      <c r="N143" s="73">
        <f>'data''15'!D139</f>
        <v>750</v>
      </c>
      <c r="O143" s="70">
        <f>+'data''15'!F139</f>
        <v>50</v>
      </c>
      <c r="P143" s="74">
        <f t="shared" si="37"/>
        <v>800</v>
      </c>
      <c r="Q143" s="67">
        <f>IF('data''15'!G139&lt;Z143,'data''15'!G139,'data''15'!G139-Z143)</f>
        <v>275</v>
      </c>
      <c r="R143" s="75">
        <v>0</v>
      </c>
      <c r="S143" s="75">
        <v>0</v>
      </c>
      <c r="T143" s="75" t="str">
        <f>+'data''15'!H139</f>
        <v>N</v>
      </c>
      <c r="U143" s="76" t="str">
        <f>'data''15'!I139</f>
        <v>N</v>
      </c>
      <c r="V143" s="82"/>
      <c r="W143" s="83" t="str">
        <f t="shared" si="39"/>
        <v/>
      </c>
      <c r="X143" s="84" t="str">
        <f t="shared" si="40"/>
        <v/>
      </c>
      <c r="Y143" s="77">
        <f t="shared" si="41"/>
        <v>0</v>
      </c>
      <c r="Z143" s="85">
        <v>0</v>
      </c>
      <c r="AA143" s="85">
        <v>0</v>
      </c>
      <c r="AC143" s="35" t="str">
        <f t="shared" si="38"/>
        <v/>
      </c>
    </row>
    <row r="144" spans="1:29" s="85" customFormat="1">
      <c r="A144" s="81"/>
      <c r="B144" s="66">
        <v>42141</v>
      </c>
      <c r="C144" s="67">
        <v>1585</v>
      </c>
      <c r="D144" s="68">
        <f t="shared" si="28"/>
        <v>275</v>
      </c>
      <c r="E144" s="69">
        <f t="shared" si="29"/>
        <v>475</v>
      </c>
      <c r="F144" s="70">
        <f t="shared" si="30"/>
        <v>0</v>
      </c>
      <c r="G144" s="71">
        <f t="shared" si="31"/>
        <v>0</v>
      </c>
      <c r="H144" s="68">
        <f t="shared" si="32"/>
        <v>750</v>
      </c>
      <c r="I144" s="72">
        <f t="shared" si="33"/>
        <v>0</v>
      </c>
      <c r="J144" s="72">
        <f t="shared" si="34"/>
        <v>0</v>
      </c>
      <c r="K144" s="71">
        <f t="shared" si="35"/>
        <v>2996.9095699155419</v>
      </c>
      <c r="L144" s="67">
        <f>'data''15'!C140</f>
        <v>3746.9095699155419</v>
      </c>
      <c r="M144" s="67">
        <f t="shared" si="36"/>
        <v>275</v>
      </c>
      <c r="N144" s="73">
        <f>'data''15'!D140</f>
        <v>750</v>
      </c>
      <c r="O144" s="70">
        <f>+'data''15'!F140</f>
        <v>50</v>
      </c>
      <c r="P144" s="74">
        <f t="shared" si="37"/>
        <v>800</v>
      </c>
      <c r="Q144" s="67">
        <f>IF('data''15'!G140&lt;Z144,'data''15'!G140,'data''15'!G140-Z144)</f>
        <v>275</v>
      </c>
      <c r="R144" s="75">
        <v>0</v>
      </c>
      <c r="S144" s="75">
        <v>0</v>
      </c>
      <c r="T144" s="75" t="str">
        <f>+'data''15'!H140</f>
        <v>N</v>
      </c>
      <c r="U144" s="76" t="str">
        <f>'data''15'!I140</f>
        <v>N</v>
      </c>
      <c r="V144" s="82"/>
      <c r="W144" s="78" t="str">
        <f t="shared" si="39"/>
        <v/>
      </c>
      <c r="X144" s="79" t="str">
        <f t="shared" si="40"/>
        <v/>
      </c>
      <c r="Y144" s="77">
        <f t="shared" si="41"/>
        <v>0</v>
      </c>
      <c r="Z144" s="85">
        <v>0</v>
      </c>
      <c r="AA144" s="85">
        <v>0</v>
      </c>
      <c r="AC144" s="35" t="str">
        <f t="shared" si="38"/>
        <v/>
      </c>
    </row>
    <row r="145" spans="1:29" s="85" customFormat="1">
      <c r="A145" s="81"/>
      <c r="B145" s="66">
        <v>42142</v>
      </c>
      <c r="C145" s="67">
        <v>1549</v>
      </c>
      <c r="D145" s="68">
        <f t="shared" si="28"/>
        <v>184</v>
      </c>
      <c r="E145" s="69">
        <f t="shared" si="29"/>
        <v>566</v>
      </c>
      <c r="F145" s="70">
        <f t="shared" si="30"/>
        <v>0</v>
      </c>
      <c r="G145" s="71">
        <f t="shared" si="31"/>
        <v>0</v>
      </c>
      <c r="H145" s="68">
        <f t="shared" si="32"/>
        <v>750</v>
      </c>
      <c r="I145" s="72">
        <f t="shared" si="33"/>
        <v>0</v>
      </c>
      <c r="J145" s="72">
        <f t="shared" si="34"/>
        <v>0</v>
      </c>
      <c r="K145" s="71">
        <f t="shared" si="35"/>
        <v>2746.9959184820409</v>
      </c>
      <c r="L145" s="67">
        <f>'data''15'!C141</f>
        <v>3496.9959184820409</v>
      </c>
      <c r="M145" s="67">
        <f t="shared" si="36"/>
        <v>184</v>
      </c>
      <c r="N145" s="73">
        <f>'data''15'!D141</f>
        <v>750</v>
      </c>
      <c r="O145" s="70">
        <f>+'data''15'!F141</f>
        <v>50</v>
      </c>
      <c r="P145" s="74">
        <f t="shared" si="37"/>
        <v>800</v>
      </c>
      <c r="Q145" s="67">
        <f>IF('data''15'!G141&lt;Z145,'data''15'!G141,'data''15'!G141-Z145)</f>
        <v>184</v>
      </c>
      <c r="R145" s="75">
        <v>0</v>
      </c>
      <c r="S145" s="75">
        <v>0</v>
      </c>
      <c r="T145" s="75" t="str">
        <f>+'data''15'!H141</f>
        <v>N</v>
      </c>
      <c r="U145" s="76" t="str">
        <f>'data''15'!I141</f>
        <v>N</v>
      </c>
      <c r="V145" s="82"/>
      <c r="W145" s="78" t="str">
        <f t="shared" si="39"/>
        <v/>
      </c>
      <c r="X145" s="79" t="str">
        <f t="shared" si="40"/>
        <v/>
      </c>
      <c r="Y145" s="77">
        <f t="shared" si="41"/>
        <v>0</v>
      </c>
      <c r="Z145" s="85">
        <v>0</v>
      </c>
      <c r="AA145" s="85">
        <v>0</v>
      </c>
      <c r="AC145" s="35" t="str">
        <f t="shared" si="38"/>
        <v/>
      </c>
    </row>
    <row r="146" spans="1:29" s="85" customFormat="1">
      <c r="A146" s="81"/>
      <c r="B146" s="66">
        <v>42143</v>
      </c>
      <c r="C146" s="67">
        <v>1558</v>
      </c>
      <c r="D146" s="68">
        <f t="shared" si="28"/>
        <v>295</v>
      </c>
      <c r="E146" s="69">
        <f t="shared" si="29"/>
        <v>455</v>
      </c>
      <c r="F146" s="70">
        <f t="shared" si="30"/>
        <v>0</v>
      </c>
      <c r="G146" s="71">
        <f t="shared" si="31"/>
        <v>0</v>
      </c>
      <c r="H146" s="68">
        <f t="shared" si="32"/>
        <v>750</v>
      </c>
      <c r="I146" s="72">
        <f t="shared" si="33"/>
        <v>0</v>
      </c>
      <c r="J146" s="72">
        <f t="shared" si="34"/>
        <v>0</v>
      </c>
      <c r="K146" s="71">
        <f t="shared" si="35"/>
        <v>2285.0950000000003</v>
      </c>
      <c r="L146" s="67">
        <f>'data''15'!C142</f>
        <v>3035.0950000000003</v>
      </c>
      <c r="M146" s="67">
        <f t="shared" si="36"/>
        <v>295</v>
      </c>
      <c r="N146" s="73">
        <f>'data''15'!D142</f>
        <v>750</v>
      </c>
      <c r="O146" s="70">
        <f>+'data''15'!F142</f>
        <v>50</v>
      </c>
      <c r="P146" s="74">
        <f t="shared" si="37"/>
        <v>800</v>
      </c>
      <c r="Q146" s="67">
        <f>IF('data''15'!G142&lt;Z146,'data''15'!G142,'data''15'!G142-Z146)</f>
        <v>295</v>
      </c>
      <c r="R146" s="75">
        <v>0</v>
      </c>
      <c r="S146" s="75">
        <v>0</v>
      </c>
      <c r="T146" s="75" t="str">
        <f>+'data''15'!H142</f>
        <v>N</v>
      </c>
      <c r="U146" s="76" t="str">
        <f>'data''15'!I142</f>
        <v>N</v>
      </c>
      <c r="V146" s="82"/>
      <c r="W146" s="78" t="str">
        <f t="shared" si="39"/>
        <v/>
      </c>
      <c r="X146" s="79" t="str">
        <f t="shared" si="40"/>
        <v/>
      </c>
      <c r="Y146" s="77">
        <f t="shared" si="41"/>
        <v>0</v>
      </c>
      <c r="Z146" s="85">
        <v>0</v>
      </c>
      <c r="AA146" s="85">
        <v>0</v>
      </c>
      <c r="AC146" s="35" t="str">
        <f t="shared" si="38"/>
        <v/>
      </c>
    </row>
    <row r="147" spans="1:29" s="85" customFormat="1">
      <c r="A147" s="81"/>
      <c r="B147" s="66">
        <v>42144</v>
      </c>
      <c r="C147" s="67">
        <v>1524</v>
      </c>
      <c r="D147" s="68">
        <f t="shared" si="28"/>
        <v>148</v>
      </c>
      <c r="E147" s="69">
        <f t="shared" si="29"/>
        <v>602</v>
      </c>
      <c r="F147" s="70">
        <f t="shared" si="30"/>
        <v>0</v>
      </c>
      <c r="G147" s="71">
        <f t="shared" si="31"/>
        <v>0</v>
      </c>
      <c r="H147" s="68">
        <f t="shared" si="32"/>
        <v>750</v>
      </c>
      <c r="I147" s="72">
        <f t="shared" si="33"/>
        <v>0</v>
      </c>
      <c r="J147" s="72">
        <f t="shared" si="34"/>
        <v>0</v>
      </c>
      <c r="K147" s="71">
        <f t="shared" si="35"/>
        <v>1888.1890000000003</v>
      </c>
      <c r="L147" s="67">
        <f>'data''15'!C143</f>
        <v>2638.1890000000003</v>
      </c>
      <c r="M147" s="67">
        <f t="shared" si="36"/>
        <v>148</v>
      </c>
      <c r="N147" s="73">
        <f>'data''15'!D143</f>
        <v>750</v>
      </c>
      <c r="O147" s="70">
        <f>+'data''15'!F143</f>
        <v>50</v>
      </c>
      <c r="P147" s="74">
        <f t="shared" si="37"/>
        <v>800</v>
      </c>
      <c r="Q147" s="67">
        <f>IF('data''15'!G143&lt;Z147,'data''15'!G143,'data''15'!G143-Z147)</f>
        <v>148</v>
      </c>
      <c r="R147" s="75">
        <v>0</v>
      </c>
      <c r="S147" s="75">
        <v>0</v>
      </c>
      <c r="T147" s="75" t="str">
        <f>+'data''15'!H143</f>
        <v>N</v>
      </c>
      <c r="U147" s="76" t="str">
        <f>'data''15'!I143</f>
        <v>N</v>
      </c>
      <c r="V147" s="82"/>
      <c r="W147" s="78" t="str">
        <f t="shared" si="39"/>
        <v/>
      </c>
      <c r="X147" s="79" t="str">
        <f t="shared" si="40"/>
        <v/>
      </c>
      <c r="Y147" s="77">
        <f t="shared" si="41"/>
        <v>0</v>
      </c>
      <c r="Z147" s="85">
        <v>0</v>
      </c>
      <c r="AA147" s="85">
        <v>0</v>
      </c>
      <c r="AC147" s="35" t="str">
        <f t="shared" si="38"/>
        <v/>
      </c>
    </row>
    <row r="148" spans="1:29" s="85" customFormat="1">
      <c r="A148" s="81"/>
      <c r="B148" s="66">
        <v>42145</v>
      </c>
      <c r="C148" s="67">
        <v>1444</v>
      </c>
      <c r="D148" s="68">
        <f t="shared" si="28"/>
        <v>240</v>
      </c>
      <c r="E148" s="69">
        <f t="shared" si="29"/>
        <v>510</v>
      </c>
      <c r="F148" s="70">
        <f t="shared" si="30"/>
        <v>0</v>
      </c>
      <c r="G148" s="71">
        <f t="shared" si="31"/>
        <v>0</v>
      </c>
      <c r="H148" s="68">
        <f t="shared" si="32"/>
        <v>750</v>
      </c>
      <c r="I148" s="72">
        <f t="shared" si="33"/>
        <v>0</v>
      </c>
      <c r="J148" s="72">
        <f t="shared" si="34"/>
        <v>0</v>
      </c>
      <c r="K148" s="71">
        <f t="shared" si="35"/>
        <v>1828.4983000000002</v>
      </c>
      <c r="L148" s="67">
        <f>'data''15'!C144</f>
        <v>2578.4983000000002</v>
      </c>
      <c r="M148" s="67">
        <f t="shared" si="36"/>
        <v>240</v>
      </c>
      <c r="N148" s="73">
        <f>'data''15'!D144</f>
        <v>750</v>
      </c>
      <c r="O148" s="70">
        <f>+'data''15'!F144</f>
        <v>50</v>
      </c>
      <c r="P148" s="74">
        <f t="shared" si="37"/>
        <v>800</v>
      </c>
      <c r="Q148" s="67">
        <f>IF('data''15'!G144&lt;Z148,'data''15'!G144,'data''15'!G144-Z148)</f>
        <v>240</v>
      </c>
      <c r="R148" s="75">
        <v>0</v>
      </c>
      <c r="S148" s="75">
        <v>0</v>
      </c>
      <c r="T148" s="75" t="str">
        <f>+'data''15'!H144</f>
        <v>N</v>
      </c>
      <c r="U148" s="76" t="str">
        <f>'data''15'!I144</f>
        <v>N</v>
      </c>
      <c r="V148" s="82"/>
      <c r="W148" s="78" t="str">
        <f t="shared" si="39"/>
        <v/>
      </c>
      <c r="X148" s="79" t="str">
        <f t="shared" si="40"/>
        <v/>
      </c>
      <c r="Y148" s="77">
        <f t="shared" si="41"/>
        <v>0</v>
      </c>
      <c r="Z148" s="85">
        <v>0</v>
      </c>
      <c r="AA148" s="85">
        <v>0</v>
      </c>
      <c r="AC148" s="35" t="str">
        <f t="shared" si="38"/>
        <v/>
      </c>
    </row>
    <row r="149" spans="1:29" s="85" customFormat="1">
      <c r="A149" s="81"/>
      <c r="B149" s="66">
        <v>42146</v>
      </c>
      <c r="C149" s="67">
        <v>1466</v>
      </c>
      <c r="D149" s="68">
        <f t="shared" si="28"/>
        <v>240</v>
      </c>
      <c r="E149" s="69">
        <f t="shared" si="29"/>
        <v>510</v>
      </c>
      <c r="F149" s="70">
        <f t="shared" si="30"/>
        <v>0</v>
      </c>
      <c r="G149" s="71">
        <f t="shared" si="31"/>
        <v>0</v>
      </c>
      <c r="H149" s="68">
        <f t="shared" si="32"/>
        <v>750</v>
      </c>
      <c r="I149" s="72">
        <f t="shared" si="33"/>
        <v>0</v>
      </c>
      <c r="J149" s="72">
        <f t="shared" si="34"/>
        <v>0</v>
      </c>
      <c r="K149" s="71">
        <f t="shared" si="35"/>
        <v>1728.19</v>
      </c>
      <c r="L149" s="67">
        <f>'data''15'!C145</f>
        <v>2478.19</v>
      </c>
      <c r="M149" s="67">
        <f t="shared" si="36"/>
        <v>240</v>
      </c>
      <c r="N149" s="73">
        <f>'data''15'!D145</f>
        <v>750</v>
      </c>
      <c r="O149" s="70">
        <f>+'data''15'!F145</f>
        <v>50</v>
      </c>
      <c r="P149" s="74">
        <f t="shared" si="37"/>
        <v>800</v>
      </c>
      <c r="Q149" s="67">
        <f>IF('data''15'!G145&lt;Z149,'data''15'!G145,'data''15'!G145-Z149)</f>
        <v>240</v>
      </c>
      <c r="R149" s="75">
        <v>0</v>
      </c>
      <c r="S149" s="75">
        <v>0</v>
      </c>
      <c r="T149" s="75" t="str">
        <f>+'data''15'!H145</f>
        <v>N</v>
      </c>
      <c r="U149" s="76" t="str">
        <f>'data''15'!I145</f>
        <v>N</v>
      </c>
      <c r="V149" s="82"/>
      <c r="W149" s="78" t="str">
        <f t="shared" si="39"/>
        <v/>
      </c>
      <c r="X149" s="79" t="str">
        <f t="shared" si="40"/>
        <v/>
      </c>
      <c r="Y149" s="77">
        <f t="shared" si="41"/>
        <v>0</v>
      </c>
      <c r="Z149" s="85">
        <v>0</v>
      </c>
      <c r="AA149" s="85">
        <v>0</v>
      </c>
      <c r="AC149" s="35" t="str">
        <f t="shared" si="38"/>
        <v/>
      </c>
    </row>
    <row r="150" spans="1:29" s="85" customFormat="1">
      <c r="A150" s="81"/>
      <c r="B150" s="66">
        <v>42147</v>
      </c>
      <c r="C150" s="67">
        <v>1556</v>
      </c>
      <c r="D150" s="68">
        <f t="shared" si="28"/>
        <v>378</v>
      </c>
      <c r="E150" s="69">
        <f t="shared" si="29"/>
        <v>372</v>
      </c>
      <c r="F150" s="70">
        <f t="shared" si="30"/>
        <v>0</v>
      </c>
      <c r="G150" s="71">
        <f t="shared" si="31"/>
        <v>0</v>
      </c>
      <c r="H150" s="68">
        <f t="shared" si="32"/>
        <v>750</v>
      </c>
      <c r="I150" s="72">
        <f t="shared" si="33"/>
        <v>0</v>
      </c>
      <c r="J150" s="72">
        <f t="shared" si="34"/>
        <v>0</v>
      </c>
      <c r="K150" s="71">
        <f t="shared" si="35"/>
        <v>1486.9299999999998</v>
      </c>
      <c r="L150" s="67">
        <f>'data''15'!C146</f>
        <v>2236.9299999999998</v>
      </c>
      <c r="M150" s="67">
        <f t="shared" si="36"/>
        <v>378</v>
      </c>
      <c r="N150" s="73">
        <f>'data''15'!D146</f>
        <v>750</v>
      </c>
      <c r="O150" s="70">
        <f>+'data''15'!F146</f>
        <v>50</v>
      </c>
      <c r="P150" s="74">
        <f t="shared" si="37"/>
        <v>800</v>
      </c>
      <c r="Q150" s="67">
        <f>IF('data''15'!G146&lt;Z150,'data''15'!G146,'data''15'!G146-Z150)</f>
        <v>378</v>
      </c>
      <c r="R150" s="75">
        <v>0</v>
      </c>
      <c r="S150" s="75">
        <v>0</v>
      </c>
      <c r="T150" s="75" t="str">
        <f>+'data''15'!H146</f>
        <v>N</v>
      </c>
      <c r="U150" s="76" t="str">
        <f>'data''15'!I146</f>
        <v>N</v>
      </c>
      <c r="V150" s="82"/>
      <c r="W150" s="78" t="str">
        <f t="shared" si="39"/>
        <v/>
      </c>
      <c r="X150" s="79" t="str">
        <f t="shared" si="40"/>
        <v/>
      </c>
      <c r="Y150" s="77">
        <f t="shared" si="41"/>
        <v>0</v>
      </c>
      <c r="Z150" s="85">
        <v>0</v>
      </c>
      <c r="AA150" s="85">
        <v>0</v>
      </c>
      <c r="AC150" s="35" t="str">
        <f t="shared" si="38"/>
        <v/>
      </c>
    </row>
    <row r="151" spans="1:29" s="85" customFormat="1">
      <c r="A151" s="81"/>
      <c r="B151" s="66">
        <v>42148</v>
      </c>
      <c r="C151" s="67">
        <v>1567</v>
      </c>
      <c r="D151" s="68">
        <f t="shared" si="28"/>
        <v>378</v>
      </c>
      <c r="E151" s="69">
        <f t="shared" si="29"/>
        <v>372</v>
      </c>
      <c r="F151" s="70">
        <f t="shared" si="30"/>
        <v>0</v>
      </c>
      <c r="G151" s="71">
        <f t="shared" si="31"/>
        <v>0</v>
      </c>
      <c r="H151" s="68">
        <f t="shared" si="32"/>
        <v>750</v>
      </c>
      <c r="I151" s="72">
        <f t="shared" si="33"/>
        <v>0</v>
      </c>
      <c r="J151" s="72">
        <f t="shared" si="34"/>
        <v>0</v>
      </c>
      <c r="K151" s="71">
        <f t="shared" si="35"/>
        <v>1279.2</v>
      </c>
      <c r="L151" s="67">
        <f>'data''15'!C147</f>
        <v>2029.2</v>
      </c>
      <c r="M151" s="67">
        <f t="shared" si="36"/>
        <v>378</v>
      </c>
      <c r="N151" s="73">
        <f>'data''15'!D147</f>
        <v>750</v>
      </c>
      <c r="O151" s="70">
        <f>+'data''15'!F147</f>
        <v>50</v>
      </c>
      <c r="P151" s="74">
        <f t="shared" si="37"/>
        <v>800</v>
      </c>
      <c r="Q151" s="67">
        <f>IF('data''15'!G147&lt;Z151,'data''15'!G147,'data''15'!G147-Z151)</f>
        <v>378</v>
      </c>
      <c r="R151" s="75">
        <v>0</v>
      </c>
      <c r="S151" s="75">
        <v>0</v>
      </c>
      <c r="T151" s="75" t="str">
        <f>+'data''15'!H147</f>
        <v>N</v>
      </c>
      <c r="U151" s="76" t="str">
        <f>'data''15'!I147</f>
        <v>N</v>
      </c>
      <c r="V151" s="82"/>
      <c r="W151" s="78" t="str">
        <f t="shared" si="39"/>
        <v/>
      </c>
      <c r="X151" s="79" t="str">
        <f t="shared" si="40"/>
        <v/>
      </c>
      <c r="Y151" s="77">
        <f t="shared" si="41"/>
        <v>0</v>
      </c>
      <c r="Z151" s="85">
        <v>0</v>
      </c>
      <c r="AA151" s="85">
        <v>0</v>
      </c>
      <c r="AC151" s="35" t="str">
        <f t="shared" si="38"/>
        <v/>
      </c>
    </row>
    <row r="152" spans="1:29" s="85" customFormat="1">
      <c r="A152" s="81"/>
      <c r="B152" s="66">
        <v>42149</v>
      </c>
      <c r="C152" s="67">
        <v>1587</v>
      </c>
      <c r="D152" s="68">
        <f t="shared" si="28"/>
        <v>332</v>
      </c>
      <c r="E152" s="69">
        <f t="shared" si="29"/>
        <v>418</v>
      </c>
      <c r="F152" s="70">
        <f t="shared" si="30"/>
        <v>0</v>
      </c>
      <c r="G152" s="71">
        <f t="shared" si="31"/>
        <v>0</v>
      </c>
      <c r="H152" s="68">
        <f t="shared" si="32"/>
        <v>750</v>
      </c>
      <c r="I152" s="72">
        <f t="shared" si="33"/>
        <v>0</v>
      </c>
      <c r="J152" s="72">
        <f t="shared" si="34"/>
        <v>0</v>
      </c>
      <c r="K152" s="71">
        <f t="shared" si="35"/>
        <v>1041.596</v>
      </c>
      <c r="L152" s="67">
        <f>'data''15'!C148</f>
        <v>1791.596</v>
      </c>
      <c r="M152" s="67">
        <f t="shared" si="36"/>
        <v>332</v>
      </c>
      <c r="N152" s="73">
        <f>'data''15'!D148</f>
        <v>750</v>
      </c>
      <c r="O152" s="70">
        <f>+'data''15'!F148</f>
        <v>50</v>
      </c>
      <c r="P152" s="74">
        <f t="shared" si="37"/>
        <v>800</v>
      </c>
      <c r="Q152" s="67">
        <f>IF('data''15'!G148&lt;Z152,'data''15'!G148,'data''15'!G148-Z152)</f>
        <v>332</v>
      </c>
      <c r="R152" s="75">
        <v>0</v>
      </c>
      <c r="S152" s="75">
        <v>0</v>
      </c>
      <c r="T152" s="75" t="str">
        <f>+'data''15'!H148</f>
        <v>N</v>
      </c>
      <c r="U152" s="76" t="str">
        <f>'data''15'!I148</f>
        <v>N</v>
      </c>
      <c r="V152" s="82"/>
      <c r="W152" s="78" t="str">
        <f t="shared" si="39"/>
        <v/>
      </c>
      <c r="X152" s="79" t="str">
        <f t="shared" si="40"/>
        <v/>
      </c>
      <c r="Y152" s="77">
        <f t="shared" si="41"/>
        <v>0</v>
      </c>
      <c r="Z152" s="85">
        <v>0</v>
      </c>
      <c r="AA152" s="85">
        <v>0</v>
      </c>
      <c r="AC152" s="35" t="str">
        <f t="shared" si="38"/>
        <v/>
      </c>
    </row>
    <row r="153" spans="1:29" s="85" customFormat="1">
      <c r="A153" s="81"/>
      <c r="B153" s="66">
        <v>42150</v>
      </c>
      <c r="C153" s="67">
        <v>1585</v>
      </c>
      <c r="D153" s="68">
        <f t="shared" si="28"/>
        <v>653</v>
      </c>
      <c r="E153" s="69">
        <f t="shared" si="29"/>
        <v>97</v>
      </c>
      <c r="F153" s="70">
        <f t="shared" si="30"/>
        <v>0</v>
      </c>
      <c r="G153" s="71">
        <f t="shared" si="31"/>
        <v>0</v>
      </c>
      <c r="H153" s="68">
        <f t="shared" si="32"/>
        <v>750</v>
      </c>
      <c r="I153" s="72">
        <f t="shared" si="33"/>
        <v>0</v>
      </c>
      <c r="J153" s="72">
        <f t="shared" si="34"/>
        <v>0</v>
      </c>
      <c r="K153" s="71">
        <f t="shared" si="35"/>
        <v>849.34776800000009</v>
      </c>
      <c r="L153" s="67">
        <f>'data''15'!C149</f>
        <v>1599.3477680000001</v>
      </c>
      <c r="M153" s="67">
        <f t="shared" si="36"/>
        <v>653</v>
      </c>
      <c r="N153" s="73">
        <f>'data''15'!D149</f>
        <v>750</v>
      </c>
      <c r="O153" s="70">
        <f>+'data''15'!F149</f>
        <v>50</v>
      </c>
      <c r="P153" s="74">
        <f t="shared" si="37"/>
        <v>800</v>
      </c>
      <c r="Q153" s="67">
        <f>IF('data''15'!G149&lt;Z153,'data''15'!G149,'data''15'!G149-Z153)</f>
        <v>653</v>
      </c>
      <c r="R153" s="75">
        <v>0</v>
      </c>
      <c r="S153" s="75">
        <v>0</v>
      </c>
      <c r="T153" s="75" t="str">
        <f>+'data''15'!H149</f>
        <v>N</v>
      </c>
      <c r="U153" s="76" t="str">
        <f>'data''15'!I149</f>
        <v>N</v>
      </c>
      <c r="V153" s="82"/>
      <c r="W153" s="83" t="str">
        <f t="shared" si="39"/>
        <v/>
      </c>
      <c r="X153" s="84" t="str">
        <f t="shared" si="40"/>
        <v/>
      </c>
      <c r="Y153" s="77">
        <f t="shared" si="41"/>
        <v>0</v>
      </c>
      <c r="Z153" s="85">
        <v>0</v>
      </c>
      <c r="AA153" s="85">
        <v>0</v>
      </c>
      <c r="AC153" s="35" t="str">
        <f t="shared" si="38"/>
        <v/>
      </c>
    </row>
    <row r="154" spans="1:29" s="85" customFormat="1">
      <c r="A154" s="81"/>
      <c r="B154" s="66">
        <v>42151</v>
      </c>
      <c r="C154" s="67">
        <v>1576</v>
      </c>
      <c r="D154" s="68">
        <f t="shared" si="28"/>
        <v>750</v>
      </c>
      <c r="E154" s="69">
        <f t="shared" si="29"/>
        <v>0</v>
      </c>
      <c r="F154" s="70">
        <f t="shared" si="30"/>
        <v>0</v>
      </c>
      <c r="G154" s="71">
        <f t="shared" si="31"/>
        <v>0</v>
      </c>
      <c r="H154" s="68">
        <f t="shared" si="32"/>
        <v>750</v>
      </c>
      <c r="I154" s="72">
        <f t="shared" si="33"/>
        <v>0</v>
      </c>
      <c r="J154" s="72">
        <f t="shared" si="34"/>
        <v>124</v>
      </c>
      <c r="K154" s="71">
        <f t="shared" si="35"/>
        <v>636.46</v>
      </c>
      <c r="L154" s="67">
        <f>'data''15'!C150</f>
        <v>1510.46</v>
      </c>
      <c r="M154" s="67">
        <f t="shared" si="36"/>
        <v>874</v>
      </c>
      <c r="N154" s="73">
        <f>'data''15'!D150</f>
        <v>750</v>
      </c>
      <c r="O154" s="70">
        <f>+'data''15'!F150</f>
        <v>50</v>
      </c>
      <c r="P154" s="74">
        <f t="shared" si="37"/>
        <v>800</v>
      </c>
      <c r="Q154" s="67">
        <f>IF('data''15'!G150&lt;Z154,'data''15'!G150,'data''15'!G150-Z154)</f>
        <v>874</v>
      </c>
      <c r="R154" s="75">
        <v>0</v>
      </c>
      <c r="S154" s="75">
        <v>0</v>
      </c>
      <c r="T154" s="75" t="str">
        <f>+'data''15'!H150</f>
        <v>N</v>
      </c>
      <c r="U154" s="76" t="str">
        <f>'data''15'!I150</f>
        <v>N</v>
      </c>
      <c r="V154" s="82"/>
      <c r="W154" s="83" t="str">
        <f t="shared" si="39"/>
        <v/>
      </c>
      <c r="X154" s="84" t="str">
        <f t="shared" si="40"/>
        <v/>
      </c>
      <c r="Y154" s="77">
        <f t="shared" si="41"/>
        <v>0</v>
      </c>
      <c r="Z154" s="85">
        <v>0</v>
      </c>
      <c r="AA154" s="85">
        <v>0</v>
      </c>
      <c r="AC154" s="35" t="str">
        <f t="shared" si="38"/>
        <v/>
      </c>
    </row>
    <row r="155" spans="1:29" s="85" customFormat="1">
      <c r="A155" s="81"/>
      <c r="B155" s="66">
        <v>42152</v>
      </c>
      <c r="C155" s="67">
        <v>1619</v>
      </c>
      <c r="D155" s="68">
        <f t="shared" si="28"/>
        <v>750</v>
      </c>
      <c r="E155" s="69">
        <f t="shared" si="29"/>
        <v>0</v>
      </c>
      <c r="F155" s="70">
        <f t="shared" si="30"/>
        <v>0</v>
      </c>
      <c r="G155" s="71">
        <f t="shared" si="31"/>
        <v>0</v>
      </c>
      <c r="H155" s="68">
        <f t="shared" si="32"/>
        <v>750</v>
      </c>
      <c r="I155" s="72">
        <f t="shared" si="33"/>
        <v>0</v>
      </c>
      <c r="J155" s="72">
        <f t="shared" si="34"/>
        <v>186</v>
      </c>
      <c r="K155" s="71">
        <f t="shared" si="35"/>
        <v>577.29102999999986</v>
      </c>
      <c r="L155" s="67">
        <f>'data''15'!C151</f>
        <v>1513.2910299999999</v>
      </c>
      <c r="M155" s="67">
        <f t="shared" si="36"/>
        <v>936</v>
      </c>
      <c r="N155" s="73">
        <f>'data''15'!D151</f>
        <v>750</v>
      </c>
      <c r="O155" s="70">
        <f>+'data''15'!F151</f>
        <v>50</v>
      </c>
      <c r="P155" s="74">
        <f t="shared" si="37"/>
        <v>800</v>
      </c>
      <c r="Q155" s="67">
        <f>IF('data''15'!G151&lt;Z155,'data''15'!G151,'data''15'!G151-Z155)</f>
        <v>936</v>
      </c>
      <c r="R155" s="75">
        <v>0</v>
      </c>
      <c r="S155" s="75">
        <v>0</v>
      </c>
      <c r="T155" s="75" t="str">
        <f>+'data''15'!H151</f>
        <v>N</v>
      </c>
      <c r="U155" s="76" t="str">
        <f>'data''15'!I151</f>
        <v>N</v>
      </c>
      <c r="V155" s="82"/>
      <c r="W155" s="83" t="str">
        <f t="shared" si="39"/>
        <v/>
      </c>
      <c r="X155" s="84" t="str">
        <f t="shared" si="40"/>
        <v/>
      </c>
      <c r="Y155" s="77">
        <f t="shared" si="41"/>
        <v>0</v>
      </c>
      <c r="Z155" s="85">
        <v>0</v>
      </c>
      <c r="AA155" s="85">
        <v>0</v>
      </c>
      <c r="AC155" s="35" t="str">
        <f t="shared" si="38"/>
        <v/>
      </c>
    </row>
    <row r="156" spans="1:29" s="85" customFormat="1">
      <c r="A156" s="81"/>
      <c r="B156" s="66">
        <v>42153</v>
      </c>
      <c r="C156" s="67">
        <v>1674</v>
      </c>
      <c r="D156" s="68">
        <f t="shared" si="28"/>
        <v>675</v>
      </c>
      <c r="E156" s="69">
        <f t="shared" si="29"/>
        <v>75</v>
      </c>
      <c r="F156" s="70">
        <f t="shared" si="30"/>
        <v>0</v>
      </c>
      <c r="G156" s="71">
        <f t="shared" si="31"/>
        <v>0</v>
      </c>
      <c r="H156" s="68">
        <f t="shared" si="32"/>
        <v>750</v>
      </c>
      <c r="I156" s="72">
        <f t="shared" si="33"/>
        <v>0</v>
      </c>
      <c r="J156" s="72">
        <f t="shared" si="34"/>
        <v>0</v>
      </c>
      <c r="K156" s="71">
        <f t="shared" si="35"/>
        <v>757.52949999999987</v>
      </c>
      <c r="L156" s="67">
        <f>'data''15'!C152</f>
        <v>1507.5294999999999</v>
      </c>
      <c r="M156" s="67">
        <f t="shared" si="36"/>
        <v>675</v>
      </c>
      <c r="N156" s="73">
        <f>'data''15'!D152</f>
        <v>750</v>
      </c>
      <c r="O156" s="70">
        <f>+'data''15'!F152</f>
        <v>50</v>
      </c>
      <c r="P156" s="74">
        <f t="shared" si="37"/>
        <v>800</v>
      </c>
      <c r="Q156" s="67">
        <f>IF('data''15'!G152&lt;Z156,'data''15'!G152,'data''15'!G152-Z156)</f>
        <v>675</v>
      </c>
      <c r="R156" s="75">
        <v>0</v>
      </c>
      <c r="S156" s="75">
        <v>0</v>
      </c>
      <c r="T156" s="75" t="str">
        <f>+'data''15'!H152</f>
        <v>N</v>
      </c>
      <c r="U156" s="76" t="str">
        <f>'data''15'!I152</f>
        <v>N</v>
      </c>
      <c r="V156" s="82"/>
      <c r="W156" s="83" t="str">
        <f t="shared" si="39"/>
        <v/>
      </c>
      <c r="X156" s="84" t="str">
        <f t="shared" si="40"/>
        <v/>
      </c>
      <c r="Y156" s="77">
        <f t="shared" si="41"/>
        <v>0</v>
      </c>
      <c r="Z156" s="85">
        <v>0</v>
      </c>
      <c r="AA156" s="85">
        <v>0</v>
      </c>
      <c r="AC156" s="35" t="str">
        <f t="shared" si="38"/>
        <v/>
      </c>
    </row>
    <row r="157" spans="1:29" s="85" customFormat="1">
      <c r="A157" s="81"/>
      <c r="B157" s="66">
        <v>42154</v>
      </c>
      <c r="C157" s="67">
        <v>1713</v>
      </c>
      <c r="D157" s="68">
        <f t="shared" si="28"/>
        <v>750</v>
      </c>
      <c r="E157" s="69">
        <f t="shared" si="29"/>
        <v>0</v>
      </c>
      <c r="F157" s="70">
        <f t="shared" si="30"/>
        <v>0</v>
      </c>
      <c r="G157" s="71">
        <f t="shared" si="31"/>
        <v>0</v>
      </c>
      <c r="H157" s="68">
        <f t="shared" si="32"/>
        <v>750</v>
      </c>
      <c r="I157" s="72">
        <f t="shared" si="33"/>
        <v>0</v>
      </c>
      <c r="J157" s="72">
        <f t="shared" si="34"/>
        <v>152</v>
      </c>
      <c r="K157" s="71">
        <f t="shared" si="35"/>
        <v>598.76859999999988</v>
      </c>
      <c r="L157" s="67">
        <f>'data''15'!C153</f>
        <v>1500.7685999999999</v>
      </c>
      <c r="M157" s="67">
        <f t="shared" si="36"/>
        <v>902</v>
      </c>
      <c r="N157" s="73">
        <f>'data''15'!D153</f>
        <v>750</v>
      </c>
      <c r="O157" s="70">
        <f>+'data''15'!F153</f>
        <v>50</v>
      </c>
      <c r="P157" s="74">
        <f t="shared" si="37"/>
        <v>800</v>
      </c>
      <c r="Q157" s="67">
        <f>IF('data''15'!G153&lt;Z157,'data''15'!G153,'data''15'!G153-Z157)</f>
        <v>902</v>
      </c>
      <c r="R157" s="75">
        <v>0</v>
      </c>
      <c r="S157" s="75">
        <v>0</v>
      </c>
      <c r="T157" s="75" t="str">
        <f>+'data''15'!H153</f>
        <v>N</v>
      </c>
      <c r="U157" s="76" t="str">
        <f>'data''15'!I153</f>
        <v>N</v>
      </c>
      <c r="V157" s="82"/>
      <c r="W157" s="83" t="str">
        <f t="shared" si="39"/>
        <v/>
      </c>
      <c r="X157" s="84" t="str">
        <f t="shared" si="40"/>
        <v/>
      </c>
      <c r="Y157" s="77">
        <f t="shared" si="41"/>
        <v>0</v>
      </c>
      <c r="Z157" s="85">
        <v>0</v>
      </c>
      <c r="AA157" s="85">
        <v>0</v>
      </c>
      <c r="AC157" s="35" t="str">
        <f t="shared" si="38"/>
        <v/>
      </c>
    </row>
    <row r="158" spans="1:29" s="85" customFormat="1">
      <c r="A158" s="81"/>
      <c r="B158" s="66">
        <v>42155</v>
      </c>
      <c r="C158" s="67">
        <v>1700</v>
      </c>
      <c r="D158" s="68">
        <f t="shared" si="28"/>
        <v>750</v>
      </c>
      <c r="E158" s="69">
        <f t="shared" si="29"/>
        <v>0</v>
      </c>
      <c r="F158" s="70">
        <f t="shared" si="30"/>
        <v>0</v>
      </c>
      <c r="G158" s="71">
        <f t="shared" si="31"/>
        <v>0</v>
      </c>
      <c r="H158" s="68">
        <f t="shared" si="32"/>
        <v>750</v>
      </c>
      <c r="I158" s="72">
        <f t="shared" si="33"/>
        <v>0</v>
      </c>
      <c r="J158" s="72">
        <f t="shared" si="34"/>
        <v>351</v>
      </c>
      <c r="K158" s="71">
        <f t="shared" si="35"/>
        <v>404.81777000000011</v>
      </c>
      <c r="L158" s="67">
        <f>'data''15'!C154</f>
        <v>1505.8177700000001</v>
      </c>
      <c r="M158" s="67">
        <f t="shared" si="36"/>
        <v>1101</v>
      </c>
      <c r="N158" s="73">
        <f>'data''15'!D154</f>
        <v>750</v>
      </c>
      <c r="O158" s="70">
        <f>+'data''15'!F154</f>
        <v>50</v>
      </c>
      <c r="P158" s="74">
        <f t="shared" si="37"/>
        <v>800</v>
      </c>
      <c r="Q158" s="67">
        <f>IF('data''15'!G154&lt;Z158,'data''15'!G154,'data''15'!G154-Z158)</f>
        <v>1101</v>
      </c>
      <c r="R158" s="75">
        <v>0</v>
      </c>
      <c r="S158" s="75">
        <v>0</v>
      </c>
      <c r="T158" s="75" t="str">
        <f>+'data''15'!H154</f>
        <v>N</v>
      </c>
      <c r="U158" s="76" t="str">
        <f>'data''15'!I154</f>
        <v>N</v>
      </c>
      <c r="V158" s="82"/>
      <c r="W158" s="83" t="str">
        <f t="shared" si="39"/>
        <v/>
      </c>
      <c r="X158" s="84" t="str">
        <f t="shared" si="40"/>
        <v/>
      </c>
      <c r="Y158" s="77">
        <f t="shared" si="41"/>
        <v>0</v>
      </c>
      <c r="Z158" s="85">
        <v>0</v>
      </c>
      <c r="AA158" s="85">
        <v>0</v>
      </c>
      <c r="AC158" s="35" t="str">
        <f t="shared" si="38"/>
        <v/>
      </c>
    </row>
    <row r="159" spans="1:29" s="85" customFormat="1">
      <c r="A159" s="81"/>
      <c r="B159" s="66">
        <v>42156</v>
      </c>
      <c r="C159" s="67">
        <v>1605</v>
      </c>
      <c r="D159" s="68">
        <f t="shared" si="28"/>
        <v>642</v>
      </c>
      <c r="E159" s="69">
        <f t="shared" si="29"/>
        <v>108</v>
      </c>
      <c r="F159" s="70">
        <f t="shared" si="30"/>
        <v>0</v>
      </c>
      <c r="G159" s="71">
        <f t="shared" si="31"/>
        <v>0</v>
      </c>
      <c r="H159" s="68">
        <f t="shared" si="32"/>
        <v>750</v>
      </c>
      <c r="I159" s="72">
        <f t="shared" si="33"/>
        <v>0</v>
      </c>
      <c r="J159" s="72">
        <f t="shared" si="34"/>
        <v>0</v>
      </c>
      <c r="K159" s="71">
        <f t="shared" si="35"/>
        <v>751.36054999999988</v>
      </c>
      <c r="L159" s="67">
        <f>'data''15'!C155</f>
        <v>1501.3605499999999</v>
      </c>
      <c r="M159" s="67">
        <f t="shared" si="36"/>
        <v>642</v>
      </c>
      <c r="N159" s="73">
        <f>'data''15'!D155</f>
        <v>750</v>
      </c>
      <c r="O159" s="70">
        <f>+'data''15'!F155</f>
        <v>50</v>
      </c>
      <c r="P159" s="74">
        <f t="shared" si="37"/>
        <v>800</v>
      </c>
      <c r="Q159" s="67">
        <f>IF('data''15'!G155&lt;Z159,'data''15'!G155,'data''15'!G155-Z159)</f>
        <v>642</v>
      </c>
      <c r="R159" s="75">
        <v>0</v>
      </c>
      <c r="S159" s="75">
        <v>0</v>
      </c>
      <c r="T159" s="75" t="str">
        <f>+'data''15'!H155</f>
        <v>N</v>
      </c>
      <c r="U159" s="76" t="str">
        <f>'data''15'!I155</f>
        <v>N</v>
      </c>
      <c r="V159" s="82"/>
      <c r="W159" s="78" t="str">
        <f t="shared" si="39"/>
        <v/>
      </c>
      <c r="X159" s="79" t="str">
        <f t="shared" si="40"/>
        <v/>
      </c>
      <c r="Y159" s="77">
        <f t="shared" si="41"/>
        <v>0</v>
      </c>
      <c r="Z159" s="85">
        <v>0</v>
      </c>
      <c r="AA159" s="85">
        <v>0</v>
      </c>
      <c r="AC159" s="35" t="str">
        <f t="shared" si="38"/>
        <v/>
      </c>
    </row>
    <row r="160" spans="1:29">
      <c r="A160" s="80"/>
      <c r="B160" s="66">
        <v>42157</v>
      </c>
      <c r="C160" s="67">
        <v>1520</v>
      </c>
      <c r="D160" s="68">
        <f t="shared" si="28"/>
        <v>321</v>
      </c>
      <c r="E160" s="69">
        <f t="shared" si="29"/>
        <v>429</v>
      </c>
      <c r="F160" s="70">
        <f t="shared" si="30"/>
        <v>0</v>
      </c>
      <c r="G160" s="71">
        <f t="shared" si="31"/>
        <v>0</v>
      </c>
      <c r="H160" s="68">
        <f t="shared" si="32"/>
        <v>750</v>
      </c>
      <c r="I160" s="72">
        <f t="shared" si="33"/>
        <v>0</v>
      </c>
      <c r="J160" s="72">
        <f t="shared" si="34"/>
        <v>0</v>
      </c>
      <c r="K160" s="71">
        <f t="shared" si="35"/>
        <v>1014.032709499294</v>
      </c>
      <c r="L160" s="67">
        <f>'data''15'!C156</f>
        <v>1764.032709499294</v>
      </c>
      <c r="M160" s="67">
        <f t="shared" si="36"/>
        <v>321</v>
      </c>
      <c r="N160" s="73">
        <f>'data''15'!D156</f>
        <v>750</v>
      </c>
      <c r="O160" s="70">
        <f>+'data''15'!F156</f>
        <v>50</v>
      </c>
      <c r="P160" s="74">
        <f t="shared" si="37"/>
        <v>800</v>
      </c>
      <c r="Q160" s="67">
        <f>IF('data''15'!G156&lt;Z160,'data''15'!G156,'data''15'!G156-Z160)</f>
        <v>321</v>
      </c>
      <c r="R160" s="75">
        <v>0</v>
      </c>
      <c r="S160" s="75">
        <v>0</v>
      </c>
      <c r="T160" s="75" t="str">
        <f>+'data''15'!H156</f>
        <v>N</v>
      </c>
      <c r="U160" s="76" t="str">
        <f>'data''15'!I156</f>
        <v>N</v>
      </c>
      <c r="V160" s="77"/>
      <c r="W160" s="78" t="str">
        <f t="shared" si="39"/>
        <v/>
      </c>
      <c r="X160" s="79" t="str">
        <f t="shared" si="40"/>
        <v/>
      </c>
      <c r="Y160" s="77">
        <f t="shared" si="41"/>
        <v>0</v>
      </c>
      <c r="Z160" s="5">
        <v>0</v>
      </c>
      <c r="AA160" s="5">
        <v>0</v>
      </c>
      <c r="AC160" s="35" t="str">
        <f t="shared" si="38"/>
        <v/>
      </c>
    </row>
    <row r="161" spans="1:29" s="85" customFormat="1">
      <c r="A161" s="81"/>
      <c r="B161" s="66">
        <v>42158</v>
      </c>
      <c r="C161" s="67">
        <v>1492</v>
      </c>
      <c r="D161" s="68">
        <f t="shared" si="28"/>
        <v>275</v>
      </c>
      <c r="E161" s="69">
        <f t="shared" si="29"/>
        <v>475</v>
      </c>
      <c r="F161" s="70">
        <f t="shared" si="30"/>
        <v>0</v>
      </c>
      <c r="G161" s="71">
        <f t="shared" si="31"/>
        <v>0</v>
      </c>
      <c r="H161" s="68">
        <f t="shared" si="32"/>
        <v>750</v>
      </c>
      <c r="I161" s="72">
        <f t="shared" si="33"/>
        <v>0</v>
      </c>
      <c r="J161" s="72">
        <f t="shared" si="34"/>
        <v>0</v>
      </c>
      <c r="K161" s="71">
        <f t="shared" si="35"/>
        <v>1241.601177253486</v>
      </c>
      <c r="L161" s="67">
        <f>'data''15'!C157</f>
        <v>1991.601177253486</v>
      </c>
      <c r="M161" s="67">
        <f t="shared" si="36"/>
        <v>275</v>
      </c>
      <c r="N161" s="73">
        <f>'data''15'!D157</f>
        <v>750</v>
      </c>
      <c r="O161" s="70">
        <f>+'data''15'!F157</f>
        <v>50</v>
      </c>
      <c r="P161" s="74">
        <f t="shared" si="37"/>
        <v>800</v>
      </c>
      <c r="Q161" s="67">
        <f>IF('data''15'!G157&lt;Z161,'data''15'!G157,'data''15'!G157-Z161)</f>
        <v>275</v>
      </c>
      <c r="R161" s="75">
        <v>0</v>
      </c>
      <c r="S161" s="75">
        <v>0</v>
      </c>
      <c r="T161" s="75" t="str">
        <f>+'data''15'!H157</f>
        <v>N</v>
      </c>
      <c r="U161" s="76" t="str">
        <f>'data''15'!I157</f>
        <v>N</v>
      </c>
      <c r="V161" s="82"/>
      <c r="W161" s="83" t="str">
        <f t="shared" si="39"/>
        <v/>
      </c>
      <c r="X161" s="84" t="str">
        <f t="shared" si="40"/>
        <v/>
      </c>
      <c r="Y161" s="77">
        <f t="shared" si="41"/>
        <v>0</v>
      </c>
      <c r="Z161" s="85">
        <v>0</v>
      </c>
      <c r="AA161" s="85">
        <v>0</v>
      </c>
      <c r="AC161" s="35" t="str">
        <f t="shared" si="38"/>
        <v/>
      </c>
    </row>
    <row r="162" spans="1:29">
      <c r="A162" s="80"/>
      <c r="B162" s="66">
        <v>42159</v>
      </c>
      <c r="C162" s="67">
        <v>1508</v>
      </c>
      <c r="D162" s="68">
        <f t="shared" si="28"/>
        <v>275</v>
      </c>
      <c r="E162" s="69">
        <f t="shared" si="29"/>
        <v>475</v>
      </c>
      <c r="F162" s="70">
        <f t="shared" si="30"/>
        <v>0</v>
      </c>
      <c r="G162" s="71">
        <f t="shared" si="31"/>
        <v>0</v>
      </c>
      <c r="H162" s="68">
        <f t="shared" si="32"/>
        <v>750</v>
      </c>
      <c r="I162" s="72">
        <f t="shared" si="33"/>
        <v>0</v>
      </c>
      <c r="J162" s="72">
        <f t="shared" si="34"/>
        <v>0</v>
      </c>
      <c r="K162" s="71">
        <f t="shared" si="35"/>
        <v>1249.0835672345629</v>
      </c>
      <c r="L162" s="67">
        <f>'data''15'!C158</f>
        <v>1999.0835672345629</v>
      </c>
      <c r="M162" s="67">
        <f t="shared" si="36"/>
        <v>275</v>
      </c>
      <c r="N162" s="73">
        <f>'data''15'!D158</f>
        <v>750</v>
      </c>
      <c r="O162" s="70">
        <f>+'data''15'!F158</f>
        <v>50</v>
      </c>
      <c r="P162" s="74">
        <f t="shared" si="37"/>
        <v>800</v>
      </c>
      <c r="Q162" s="67">
        <f>IF('data''15'!G158&lt;Z162,'data''15'!G158,'data''15'!G158-Z162)</f>
        <v>275</v>
      </c>
      <c r="R162" s="75">
        <v>0</v>
      </c>
      <c r="S162" s="75">
        <v>0</v>
      </c>
      <c r="T162" s="75" t="str">
        <f>+'data''15'!H158</f>
        <v>N</v>
      </c>
      <c r="U162" s="76" t="str">
        <f>'data''15'!I158</f>
        <v>N</v>
      </c>
      <c r="V162" s="77"/>
      <c r="W162" s="78" t="str">
        <f t="shared" si="39"/>
        <v/>
      </c>
      <c r="X162" s="79" t="str">
        <f t="shared" si="40"/>
        <v/>
      </c>
      <c r="Y162" s="77">
        <f t="shared" si="41"/>
        <v>0</v>
      </c>
      <c r="Z162" s="5">
        <v>0</v>
      </c>
      <c r="AA162" s="5">
        <v>0</v>
      </c>
      <c r="AC162" s="35" t="str">
        <f t="shared" si="38"/>
        <v/>
      </c>
    </row>
    <row r="163" spans="1:29">
      <c r="A163" s="80"/>
      <c r="B163" s="66">
        <v>42160</v>
      </c>
      <c r="C163" s="67">
        <v>1566</v>
      </c>
      <c r="D163" s="68">
        <f t="shared" si="28"/>
        <v>275</v>
      </c>
      <c r="E163" s="69">
        <f t="shared" si="29"/>
        <v>475</v>
      </c>
      <c r="F163" s="70">
        <f t="shared" si="30"/>
        <v>0</v>
      </c>
      <c r="G163" s="71">
        <f t="shared" si="31"/>
        <v>0</v>
      </c>
      <c r="H163" s="68">
        <f t="shared" si="32"/>
        <v>750</v>
      </c>
      <c r="I163" s="72">
        <f t="shared" si="33"/>
        <v>0</v>
      </c>
      <c r="J163" s="72">
        <f t="shared" si="34"/>
        <v>0</v>
      </c>
      <c r="K163" s="71">
        <f t="shared" si="35"/>
        <v>1253.953770382119</v>
      </c>
      <c r="L163" s="67">
        <f>'data''15'!C159</f>
        <v>2003.953770382119</v>
      </c>
      <c r="M163" s="67">
        <f t="shared" si="36"/>
        <v>275</v>
      </c>
      <c r="N163" s="73">
        <f>'data''15'!D159</f>
        <v>750</v>
      </c>
      <c r="O163" s="70">
        <f>+'data''15'!F159</f>
        <v>50</v>
      </c>
      <c r="P163" s="74">
        <f t="shared" si="37"/>
        <v>800</v>
      </c>
      <c r="Q163" s="67">
        <f>IF('data''15'!G159&lt;Z163,'data''15'!G159,'data''15'!G159-Z163)</f>
        <v>275</v>
      </c>
      <c r="R163" s="75">
        <v>0</v>
      </c>
      <c r="S163" s="75">
        <v>0</v>
      </c>
      <c r="T163" s="75" t="str">
        <f>+'data''15'!H159</f>
        <v>N</v>
      </c>
      <c r="U163" s="76" t="str">
        <f>'data''15'!I159</f>
        <v>N</v>
      </c>
      <c r="V163" s="77"/>
      <c r="W163" s="78" t="str">
        <f t="shared" si="39"/>
        <v/>
      </c>
      <c r="X163" s="79" t="str">
        <f t="shared" si="40"/>
        <v/>
      </c>
      <c r="Y163" s="77">
        <f t="shared" si="41"/>
        <v>0</v>
      </c>
      <c r="Z163" s="5">
        <v>0</v>
      </c>
      <c r="AA163" s="5">
        <v>0</v>
      </c>
      <c r="AC163" s="35" t="str">
        <f t="shared" si="38"/>
        <v/>
      </c>
    </row>
    <row r="164" spans="1:29" s="85" customFormat="1">
      <c r="A164" s="81"/>
      <c r="B164" s="66">
        <v>42161</v>
      </c>
      <c r="C164" s="67">
        <v>1658</v>
      </c>
      <c r="D164" s="68">
        <f t="shared" si="28"/>
        <v>275</v>
      </c>
      <c r="E164" s="69">
        <f t="shared" si="29"/>
        <v>475</v>
      </c>
      <c r="F164" s="70">
        <f t="shared" si="30"/>
        <v>0</v>
      </c>
      <c r="G164" s="71">
        <f t="shared" si="31"/>
        <v>0</v>
      </c>
      <c r="H164" s="68">
        <f t="shared" si="32"/>
        <v>750</v>
      </c>
      <c r="I164" s="72">
        <f t="shared" si="33"/>
        <v>0</v>
      </c>
      <c r="J164" s="72">
        <f t="shared" si="34"/>
        <v>0</v>
      </c>
      <c r="K164" s="71">
        <f t="shared" si="35"/>
        <v>1274.108551157786</v>
      </c>
      <c r="L164" s="67">
        <f>'data''15'!C160</f>
        <v>2024.108551157786</v>
      </c>
      <c r="M164" s="67">
        <f t="shared" si="36"/>
        <v>275</v>
      </c>
      <c r="N164" s="73">
        <f>'data''15'!D160</f>
        <v>750</v>
      </c>
      <c r="O164" s="70">
        <f>+'data''15'!F160</f>
        <v>50</v>
      </c>
      <c r="P164" s="74">
        <f t="shared" si="37"/>
        <v>800</v>
      </c>
      <c r="Q164" s="67">
        <f>IF('data''15'!G160&lt;Z164,'data''15'!G160,'data''15'!G160-Z164)</f>
        <v>275</v>
      </c>
      <c r="R164" s="75">
        <v>0</v>
      </c>
      <c r="S164" s="75">
        <v>0</v>
      </c>
      <c r="T164" s="75" t="str">
        <f>+'data''15'!H160</f>
        <v>N</v>
      </c>
      <c r="U164" s="76" t="str">
        <f>'data''15'!I160</f>
        <v>N</v>
      </c>
      <c r="V164" s="82"/>
      <c r="W164" s="83" t="str">
        <f t="shared" si="39"/>
        <v/>
      </c>
      <c r="X164" s="84" t="str">
        <f t="shared" si="40"/>
        <v/>
      </c>
      <c r="Y164" s="77">
        <f t="shared" si="41"/>
        <v>0</v>
      </c>
      <c r="Z164" s="85">
        <v>0</v>
      </c>
      <c r="AA164" s="85">
        <v>0</v>
      </c>
      <c r="AC164" s="35" t="str">
        <f t="shared" si="38"/>
        <v/>
      </c>
    </row>
    <row r="165" spans="1:29">
      <c r="A165" s="80"/>
      <c r="B165" s="66">
        <v>42162</v>
      </c>
      <c r="C165" s="67">
        <v>1675</v>
      </c>
      <c r="D165" s="68">
        <f t="shared" si="28"/>
        <v>275</v>
      </c>
      <c r="E165" s="69">
        <f t="shared" si="29"/>
        <v>475</v>
      </c>
      <c r="F165" s="70">
        <f t="shared" si="30"/>
        <v>0</v>
      </c>
      <c r="G165" s="71">
        <f t="shared" si="31"/>
        <v>0</v>
      </c>
      <c r="H165" s="68">
        <f t="shared" si="32"/>
        <v>750</v>
      </c>
      <c r="I165" s="72">
        <f t="shared" si="33"/>
        <v>0</v>
      </c>
      <c r="J165" s="72">
        <f t="shared" si="34"/>
        <v>0</v>
      </c>
      <c r="K165" s="71">
        <f t="shared" si="35"/>
        <v>1265.1405277258641</v>
      </c>
      <c r="L165" s="67">
        <f>'data''15'!C161</f>
        <v>2015.1405277258641</v>
      </c>
      <c r="M165" s="67">
        <f t="shared" si="36"/>
        <v>275</v>
      </c>
      <c r="N165" s="73">
        <f>'data''15'!D161</f>
        <v>750</v>
      </c>
      <c r="O165" s="70">
        <f>+'data''15'!F161</f>
        <v>50</v>
      </c>
      <c r="P165" s="74">
        <f t="shared" si="37"/>
        <v>800</v>
      </c>
      <c r="Q165" s="67">
        <f>IF('data''15'!G161&lt;Z165,'data''15'!G161,'data''15'!G161-Z165)</f>
        <v>275</v>
      </c>
      <c r="R165" s="75">
        <v>0</v>
      </c>
      <c r="S165" s="75">
        <v>0</v>
      </c>
      <c r="T165" s="75" t="str">
        <f>+'data''15'!H161</f>
        <v>N</v>
      </c>
      <c r="U165" s="76" t="str">
        <f>'data''15'!I161</f>
        <v>N</v>
      </c>
      <c r="V165" s="77"/>
      <c r="W165" s="78" t="str">
        <f t="shared" si="39"/>
        <v/>
      </c>
      <c r="X165" s="79" t="str">
        <f t="shared" si="40"/>
        <v/>
      </c>
      <c r="Y165" s="77">
        <f t="shared" si="41"/>
        <v>0</v>
      </c>
      <c r="Z165" s="5">
        <v>0</v>
      </c>
      <c r="AA165" s="5">
        <v>0</v>
      </c>
      <c r="AC165" s="35" t="str">
        <f t="shared" si="38"/>
        <v/>
      </c>
    </row>
    <row r="166" spans="1:29">
      <c r="A166" s="80"/>
      <c r="B166" s="66">
        <v>42163</v>
      </c>
      <c r="C166" s="67">
        <v>1652</v>
      </c>
      <c r="D166" s="68">
        <f t="shared" si="28"/>
        <v>276</v>
      </c>
      <c r="E166" s="69">
        <f t="shared" si="29"/>
        <v>474</v>
      </c>
      <c r="F166" s="70">
        <f t="shared" si="30"/>
        <v>0</v>
      </c>
      <c r="G166" s="71">
        <f t="shared" si="31"/>
        <v>0</v>
      </c>
      <c r="H166" s="68">
        <f t="shared" si="32"/>
        <v>750</v>
      </c>
      <c r="I166" s="72">
        <f t="shared" si="33"/>
        <v>0</v>
      </c>
      <c r="J166" s="72">
        <f t="shared" si="34"/>
        <v>0</v>
      </c>
      <c r="K166" s="71">
        <f t="shared" si="35"/>
        <v>1250.9414890387882</v>
      </c>
      <c r="L166" s="67">
        <f>'data''15'!C162</f>
        <v>2000.9414890387882</v>
      </c>
      <c r="M166" s="67">
        <f t="shared" si="36"/>
        <v>276</v>
      </c>
      <c r="N166" s="73">
        <f>'data''15'!D162</f>
        <v>750</v>
      </c>
      <c r="O166" s="70">
        <f>+'data''15'!F162</f>
        <v>50</v>
      </c>
      <c r="P166" s="74">
        <f t="shared" si="37"/>
        <v>800</v>
      </c>
      <c r="Q166" s="67">
        <f>IF('data''15'!G162&lt;Z166,'data''15'!G162,'data''15'!G162-Z166)</f>
        <v>276</v>
      </c>
      <c r="R166" s="75">
        <v>0</v>
      </c>
      <c r="S166" s="75">
        <v>0</v>
      </c>
      <c r="T166" s="75" t="str">
        <f>+'data''15'!H162</f>
        <v>N</v>
      </c>
      <c r="U166" s="76" t="str">
        <f>'data''15'!I162</f>
        <v>N</v>
      </c>
      <c r="V166" s="77"/>
      <c r="W166" s="78" t="str">
        <f t="shared" si="39"/>
        <v/>
      </c>
      <c r="X166" s="79" t="str">
        <f t="shared" si="40"/>
        <v/>
      </c>
      <c r="Y166" s="77">
        <f t="shared" si="41"/>
        <v>0</v>
      </c>
      <c r="Z166" s="5">
        <v>0</v>
      </c>
      <c r="AA166" s="5">
        <v>0</v>
      </c>
      <c r="AC166" s="35" t="str">
        <f t="shared" si="38"/>
        <v/>
      </c>
    </row>
    <row r="167" spans="1:29">
      <c r="A167" s="80"/>
      <c r="B167" s="66">
        <v>42164</v>
      </c>
      <c r="C167" s="67">
        <v>1671</v>
      </c>
      <c r="D167" s="68">
        <f t="shared" si="28"/>
        <v>325</v>
      </c>
      <c r="E167" s="69">
        <f t="shared" si="29"/>
        <v>425</v>
      </c>
      <c r="F167" s="70">
        <f t="shared" si="30"/>
        <v>0</v>
      </c>
      <c r="G167" s="71">
        <f t="shared" si="31"/>
        <v>0</v>
      </c>
      <c r="H167" s="68">
        <f t="shared" si="32"/>
        <v>750</v>
      </c>
      <c r="I167" s="72">
        <f t="shared" si="33"/>
        <v>0</v>
      </c>
      <c r="J167" s="72">
        <f t="shared" si="34"/>
        <v>0</v>
      </c>
      <c r="K167" s="71">
        <f t="shared" si="35"/>
        <v>1260.3375157424562</v>
      </c>
      <c r="L167" s="67">
        <f>'data''15'!C163</f>
        <v>2010.3375157424562</v>
      </c>
      <c r="M167" s="67">
        <f t="shared" si="36"/>
        <v>325</v>
      </c>
      <c r="N167" s="73">
        <f>'data''15'!D163</f>
        <v>750</v>
      </c>
      <c r="O167" s="70">
        <f>+'data''15'!F163</f>
        <v>50</v>
      </c>
      <c r="P167" s="74">
        <f t="shared" si="37"/>
        <v>800</v>
      </c>
      <c r="Q167" s="67">
        <f>IF('data''15'!G163&lt;Z167,'data''15'!G163,'data''15'!G163-Z167)</f>
        <v>325</v>
      </c>
      <c r="R167" s="75">
        <v>0</v>
      </c>
      <c r="S167" s="75">
        <v>0</v>
      </c>
      <c r="T167" s="75" t="str">
        <f>+'data''15'!H163</f>
        <v>N</v>
      </c>
      <c r="U167" s="76" t="str">
        <f>'data''15'!I163</f>
        <v>N</v>
      </c>
      <c r="V167" s="77"/>
      <c r="W167" s="78" t="str">
        <f t="shared" si="39"/>
        <v/>
      </c>
      <c r="X167" s="79" t="str">
        <f t="shared" si="40"/>
        <v/>
      </c>
      <c r="Y167" s="77">
        <f t="shared" si="41"/>
        <v>0</v>
      </c>
      <c r="Z167" s="5">
        <v>0</v>
      </c>
      <c r="AA167" s="5">
        <v>0</v>
      </c>
      <c r="AC167" s="35" t="str">
        <f t="shared" si="38"/>
        <v/>
      </c>
    </row>
    <row r="168" spans="1:29">
      <c r="A168" s="80"/>
      <c r="B168" s="66">
        <v>42165</v>
      </c>
      <c r="C168" s="67">
        <v>1749</v>
      </c>
      <c r="D168" s="68">
        <f t="shared" si="28"/>
        <v>268</v>
      </c>
      <c r="E168" s="69">
        <f t="shared" si="29"/>
        <v>482</v>
      </c>
      <c r="F168" s="70">
        <f t="shared" si="30"/>
        <v>0</v>
      </c>
      <c r="G168" s="71">
        <f t="shared" si="31"/>
        <v>0</v>
      </c>
      <c r="H168" s="68">
        <f t="shared" si="32"/>
        <v>750</v>
      </c>
      <c r="I168" s="72">
        <f t="shared" si="33"/>
        <v>0</v>
      </c>
      <c r="J168" s="72">
        <f t="shared" si="34"/>
        <v>0</v>
      </c>
      <c r="K168" s="71">
        <f t="shared" si="35"/>
        <v>1269.5857476933288</v>
      </c>
      <c r="L168" s="67">
        <f>'data''15'!C164</f>
        <v>2019.5857476933288</v>
      </c>
      <c r="M168" s="67">
        <f t="shared" si="36"/>
        <v>268</v>
      </c>
      <c r="N168" s="73">
        <f>'data''15'!D164</f>
        <v>750</v>
      </c>
      <c r="O168" s="70">
        <f>+'data''15'!F164</f>
        <v>50</v>
      </c>
      <c r="P168" s="74">
        <f t="shared" si="37"/>
        <v>800</v>
      </c>
      <c r="Q168" s="67">
        <f>IF('data''15'!G164&lt;Z168,'data''15'!G164,'data''15'!G164-Z168)</f>
        <v>268</v>
      </c>
      <c r="R168" s="75">
        <v>0</v>
      </c>
      <c r="S168" s="75">
        <v>0</v>
      </c>
      <c r="T168" s="75" t="str">
        <f>+'data''15'!H164</f>
        <v>N</v>
      </c>
      <c r="U168" s="76" t="str">
        <f>'data''15'!I164</f>
        <v>N</v>
      </c>
      <c r="V168" s="77"/>
      <c r="W168" s="78" t="str">
        <f t="shared" si="39"/>
        <v/>
      </c>
      <c r="X168" s="79" t="str">
        <f t="shared" si="40"/>
        <v/>
      </c>
      <c r="Y168" s="77">
        <f t="shared" si="41"/>
        <v>0</v>
      </c>
      <c r="Z168" s="5">
        <v>0</v>
      </c>
      <c r="AA168" s="5">
        <v>0</v>
      </c>
      <c r="AC168" s="35" t="str">
        <f t="shared" si="38"/>
        <v/>
      </c>
    </row>
    <row r="169" spans="1:29">
      <c r="A169" s="80"/>
      <c r="B169" s="66">
        <v>42166</v>
      </c>
      <c r="C169" s="67">
        <v>1782.74512</v>
      </c>
      <c r="D169" s="68">
        <f t="shared" si="28"/>
        <v>399</v>
      </c>
      <c r="E169" s="69">
        <f t="shared" si="29"/>
        <v>351</v>
      </c>
      <c r="F169" s="70">
        <f t="shared" si="30"/>
        <v>0</v>
      </c>
      <c r="G169" s="71">
        <f t="shared" si="31"/>
        <v>0</v>
      </c>
      <c r="H169" s="68">
        <f t="shared" si="32"/>
        <v>750</v>
      </c>
      <c r="I169" s="72">
        <f t="shared" si="33"/>
        <v>0</v>
      </c>
      <c r="J169" s="72">
        <f t="shared" si="34"/>
        <v>0</v>
      </c>
      <c r="K169" s="71">
        <f t="shared" si="35"/>
        <v>1268.2226906307701</v>
      </c>
      <c r="L169" s="67">
        <f>'data''15'!C165</f>
        <v>2018.2226906307701</v>
      </c>
      <c r="M169" s="67">
        <f t="shared" si="36"/>
        <v>399</v>
      </c>
      <c r="N169" s="73">
        <f>'data''15'!D165</f>
        <v>750</v>
      </c>
      <c r="O169" s="70">
        <f>+'data''15'!F165</f>
        <v>50</v>
      </c>
      <c r="P169" s="74">
        <f t="shared" si="37"/>
        <v>800</v>
      </c>
      <c r="Q169" s="67">
        <f>IF('data''15'!G165&lt;Z169,'data''15'!G165,'data''15'!G165-Z169)</f>
        <v>399</v>
      </c>
      <c r="R169" s="75">
        <v>0</v>
      </c>
      <c r="S169" s="75">
        <v>0</v>
      </c>
      <c r="T169" s="75" t="str">
        <f>+'data''15'!H165</f>
        <v>N</v>
      </c>
      <c r="U169" s="76" t="str">
        <f>'data''15'!I165</f>
        <v>N</v>
      </c>
      <c r="V169" s="77"/>
      <c r="W169" s="78" t="str">
        <f t="shared" si="39"/>
        <v/>
      </c>
      <c r="X169" s="79" t="str">
        <f t="shared" si="40"/>
        <v/>
      </c>
      <c r="Y169" s="77">
        <f t="shared" si="41"/>
        <v>0</v>
      </c>
      <c r="Z169" s="5">
        <v>0</v>
      </c>
      <c r="AA169" s="5">
        <v>0</v>
      </c>
      <c r="AC169" s="35" t="str">
        <f t="shared" si="38"/>
        <v/>
      </c>
    </row>
    <row r="170" spans="1:29">
      <c r="A170" s="80"/>
      <c r="B170" s="66">
        <v>42167</v>
      </c>
      <c r="C170" s="67">
        <v>1792.82852</v>
      </c>
      <c r="D170" s="68">
        <f t="shared" si="28"/>
        <v>259</v>
      </c>
      <c r="E170" s="69">
        <f t="shared" si="29"/>
        <v>491</v>
      </c>
      <c r="F170" s="70">
        <f t="shared" si="30"/>
        <v>0</v>
      </c>
      <c r="G170" s="71">
        <f t="shared" si="31"/>
        <v>0</v>
      </c>
      <c r="H170" s="68">
        <f t="shared" si="32"/>
        <v>750</v>
      </c>
      <c r="I170" s="72">
        <f t="shared" si="33"/>
        <v>0</v>
      </c>
      <c r="J170" s="72">
        <f t="shared" si="34"/>
        <v>0</v>
      </c>
      <c r="K170" s="71">
        <f t="shared" si="35"/>
        <v>1263.180777004485</v>
      </c>
      <c r="L170" s="67">
        <f>'data''15'!C166</f>
        <v>2013.180777004485</v>
      </c>
      <c r="M170" s="67">
        <f t="shared" si="36"/>
        <v>259</v>
      </c>
      <c r="N170" s="73">
        <f>'data''15'!D166</f>
        <v>750</v>
      </c>
      <c r="O170" s="70">
        <f>+'data''15'!F166</f>
        <v>50</v>
      </c>
      <c r="P170" s="74">
        <f t="shared" si="37"/>
        <v>800</v>
      </c>
      <c r="Q170" s="67">
        <f>IF('data''15'!G166&lt;Z170,'data''15'!G166,'data''15'!G166-Z170)</f>
        <v>259</v>
      </c>
      <c r="R170" s="75">
        <v>0</v>
      </c>
      <c r="S170" s="75">
        <v>0</v>
      </c>
      <c r="T170" s="75" t="str">
        <f>+'data''15'!H166</f>
        <v>N</v>
      </c>
      <c r="U170" s="76" t="str">
        <f>'data''15'!I166</f>
        <v>N</v>
      </c>
      <c r="V170" s="77"/>
      <c r="W170" s="78" t="str">
        <f t="shared" si="39"/>
        <v/>
      </c>
      <c r="X170" s="79" t="str">
        <f t="shared" si="40"/>
        <v/>
      </c>
      <c r="Y170" s="77">
        <f t="shared" si="41"/>
        <v>0</v>
      </c>
      <c r="Z170" s="5">
        <v>0</v>
      </c>
      <c r="AA170" s="5">
        <v>0</v>
      </c>
      <c r="AC170" s="35" t="str">
        <f t="shared" si="38"/>
        <v/>
      </c>
    </row>
    <row r="171" spans="1:29">
      <c r="A171" s="80"/>
      <c r="B171" s="66">
        <v>42168</v>
      </c>
      <c r="C171" s="67">
        <v>1807.4494500000001</v>
      </c>
      <c r="D171" s="68">
        <f t="shared" si="28"/>
        <v>259</v>
      </c>
      <c r="E171" s="69">
        <f t="shared" si="29"/>
        <v>491</v>
      </c>
      <c r="F171" s="70">
        <f t="shared" si="30"/>
        <v>0</v>
      </c>
      <c r="G171" s="71">
        <f t="shared" si="31"/>
        <v>0</v>
      </c>
      <c r="H171" s="68">
        <f t="shared" si="32"/>
        <v>750</v>
      </c>
      <c r="I171" s="72">
        <f t="shared" si="33"/>
        <v>0</v>
      </c>
      <c r="J171" s="72">
        <f t="shared" si="34"/>
        <v>0</v>
      </c>
      <c r="K171" s="71">
        <f t="shared" si="35"/>
        <v>1257.7287951173671</v>
      </c>
      <c r="L171" s="67">
        <f>'data''15'!C167</f>
        <v>2007.7287951173671</v>
      </c>
      <c r="M171" s="67">
        <f t="shared" si="36"/>
        <v>259</v>
      </c>
      <c r="N171" s="73">
        <f>'data''15'!D167</f>
        <v>750</v>
      </c>
      <c r="O171" s="70">
        <f>+'data''15'!F167</f>
        <v>50</v>
      </c>
      <c r="P171" s="74">
        <f t="shared" si="37"/>
        <v>800</v>
      </c>
      <c r="Q171" s="67">
        <f>IF('data''15'!G167&lt;Z171,'data''15'!G167,'data''15'!G167-Z171)</f>
        <v>259</v>
      </c>
      <c r="R171" s="75">
        <v>0</v>
      </c>
      <c r="S171" s="75">
        <v>0</v>
      </c>
      <c r="T171" s="75" t="str">
        <f>+'data''15'!H167</f>
        <v>N</v>
      </c>
      <c r="U171" s="76" t="str">
        <f>'data''15'!I167</f>
        <v>N</v>
      </c>
      <c r="V171" s="77"/>
      <c r="W171" s="78" t="str">
        <f t="shared" si="39"/>
        <v/>
      </c>
      <c r="X171" s="79" t="str">
        <f t="shared" si="40"/>
        <v/>
      </c>
      <c r="Y171" s="77">
        <f t="shared" si="41"/>
        <v>0</v>
      </c>
      <c r="Z171" s="5">
        <v>0</v>
      </c>
      <c r="AA171" s="5">
        <v>0</v>
      </c>
      <c r="AC171" s="35" t="str">
        <f t="shared" si="38"/>
        <v/>
      </c>
    </row>
    <row r="172" spans="1:29">
      <c r="A172" s="80"/>
      <c r="B172" s="66">
        <v>42169</v>
      </c>
      <c r="C172" s="67">
        <v>1809.9703</v>
      </c>
      <c r="D172" s="68">
        <f t="shared" si="28"/>
        <v>259</v>
      </c>
      <c r="E172" s="69">
        <f t="shared" si="29"/>
        <v>491</v>
      </c>
      <c r="F172" s="70">
        <f t="shared" si="30"/>
        <v>0</v>
      </c>
      <c r="G172" s="71">
        <f t="shared" si="31"/>
        <v>0</v>
      </c>
      <c r="H172" s="68">
        <f t="shared" si="32"/>
        <v>750</v>
      </c>
      <c r="I172" s="72">
        <f t="shared" si="33"/>
        <v>0</v>
      </c>
      <c r="J172" s="72">
        <f t="shared" si="34"/>
        <v>0</v>
      </c>
      <c r="K172" s="71">
        <f t="shared" si="35"/>
        <v>1258.3798239878251</v>
      </c>
      <c r="L172" s="67">
        <f>'data''15'!C168</f>
        <v>2008.3798239878251</v>
      </c>
      <c r="M172" s="67">
        <f t="shared" si="36"/>
        <v>259</v>
      </c>
      <c r="N172" s="73">
        <f>'data''15'!D168</f>
        <v>750</v>
      </c>
      <c r="O172" s="70">
        <f>+'data''15'!F168</f>
        <v>50</v>
      </c>
      <c r="P172" s="74">
        <f t="shared" si="37"/>
        <v>800</v>
      </c>
      <c r="Q172" s="67">
        <f>IF('data''15'!G168&lt;Z172,'data''15'!G168,'data''15'!G168-Z172)</f>
        <v>259</v>
      </c>
      <c r="R172" s="75">
        <v>0</v>
      </c>
      <c r="S172" s="75">
        <v>0</v>
      </c>
      <c r="T172" s="75" t="str">
        <f>+'data''15'!H168</f>
        <v>N</v>
      </c>
      <c r="U172" s="76" t="str">
        <f>'data''15'!I168</f>
        <v>N</v>
      </c>
      <c r="V172" s="77"/>
      <c r="W172" s="78" t="str">
        <f t="shared" si="39"/>
        <v/>
      </c>
      <c r="X172" s="79" t="str">
        <f t="shared" si="40"/>
        <v/>
      </c>
      <c r="Y172" s="77">
        <f t="shared" si="41"/>
        <v>0</v>
      </c>
      <c r="Z172" s="5">
        <v>0</v>
      </c>
      <c r="AA172" s="5">
        <v>0</v>
      </c>
      <c r="AC172" s="35" t="str">
        <f t="shared" si="38"/>
        <v/>
      </c>
    </row>
    <row r="173" spans="1:29">
      <c r="A173" s="80"/>
      <c r="B173" s="66">
        <v>42170</v>
      </c>
      <c r="C173" s="67">
        <v>1808</v>
      </c>
      <c r="D173" s="68">
        <f t="shared" si="28"/>
        <v>282</v>
      </c>
      <c r="E173" s="69">
        <f t="shared" si="29"/>
        <v>468</v>
      </c>
      <c r="F173" s="70">
        <f t="shared" si="30"/>
        <v>0</v>
      </c>
      <c r="G173" s="71">
        <f t="shared" si="31"/>
        <v>0</v>
      </c>
      <c r="H173" s="68">
        <f t="shared" si="32"/>
        <v>750</v>
      </c>
      <c r="I173" s="72">
        <f t="shared" si="33"/>
        <v>0</v>
      </c>
      <c r="J173" s="72">
        <f t="shared" si="34"/>
        <v>0</v>
      </c>
      <c r="K173" s="71">
        <f t="shared" si="35"/>
        <v>1257.4960000000001</v>
      </c>
      <c r="L173" s="67">
        <f>'data''15'!C169</f>
        <v>2007.4960000000001</v>
      </c>
      <c r="M173" s="67">
        <f t="shared" si="36"/>
        <v>282</v>
      </c>
      <c r="N173" s="73">
        <f>'data''15'!D169</f>
        <v>750</v>
      </c>
      <c r="O173" s="70">
        <f>+'data''15'!F169</f>
        <v>50</v>
      </c>
      <c r="P173" s="74">
        <f t="shared" si="37"/>
        <v>800</v>
      </c>
      <c r="Q173" s="67">
        <f>IF('data''15'!G169&lt;Z173,'data''15'!G169,'data''15'!G169-Z173)</f>
        <v>282</v>
      </c>
      <c r="R173" s="75">
        <v>0</v>
      </c>
      <c r="S173" s="75">
        <v>0</v>
      </c>
      <c r="T173" s="75" t="str">
        <f>+'data''15'!H169</f>
        <v>N</v>
      </c>
      <c r="U173" s="76" t="str">
        <f>'data''15'!I169</f>
        <v>N</v>
      </c>
      <c r="V173" s="77"/>
      <c r="W173" s="78" t="str">
        <f t="shared" si="39"/>
        <v/>
      </c>
      <c r="X173" s="79" t="str">
        <f t="shared" si="40"/>
        <v/>
      </c>
      <c r="Y173" s="77">
        <f t="shared" si="41"/>
        <v>0</v>
      </c>
      <c r="Z173" s="5">
        <v>0</v>
      </c>
      <c r="AA173" s="5">
        <v>0</v>
      </c>
      <c r="AC173" s="35" t="str">
        <f t="shared" si="38"/>
        <v/>
      </c>
    </row>
    <row r="174" spans="1:29">
      <c r="A174" s="80"/>
      <c r="B174" s="66">
        <v>42171</v>
      </c>
      <c r="C174" s="67">
        <v>1829</v>
      </c>
      <c r="D174" s="68">
        <f t="shared" si="28"/>
        <v>349</v>
      </c>
      <c r="E174" s="69">
        <f t="shared" si="29"/>
        <v>401</v>
      </c>
      <c r="F174" s="70">
        <f t="shared" si="30"/>
        <v>0</v>
      </c>
      <c r="G174" s="71">
        <f t="shared" si="31"/>
        <v>0</v>
      </c>
      <c r="H174" s="68">
        <f t="shared" si="32"/>
        <v>750</v>
      </c>
      <c r="I174" s="72">
        <f t="shared" si="33"/>
        <v>0</v>
      </c>
      <c r="J174" s="72">
        <f t="shared" si="34"/>
        <v>0</v>
      </c>
      <c r="K174" s="71">
        <f t="shared" si="35"/>
        <v>1529.86825</v>
      </c>
      <c r="L174" s="67">
        <f>'data''15'!C170</f>
        <v>2279.86825</v>
      </c>
      <c r="M174" s="67">
        <f t="shared" si="36"/>
        <v>349</v>
      </c>
      <c r="N174" s="73">
        <f>'data''15'!D170</f>
        <v>750</v>
      </c>
      <c r="O174" s="70">
        <f>+'data''15'!F170</f>
        <v>50</v>
      </c>
      <c r="P174" s="74">
        <f t="shared" si="37"/>
        <v>800</v>
      </c>
      <c r="Q174" s="67">
        <f>IF('data''15'!G170&lt;Z174,'data''15'!G170,'data''15'!G170-Z174)</f>
        <v>349</v>
      </c>
      <c r="R174" s="75">
        <v>0</v>
      </c>
      <c r="S174" s="75">
        <v>0</v>
      </c>
      <c r="T174" s="75" t="str">
        <f>+'data''15'!H170</f>
        <v>N</v>
      </c>
      <c r="U174" s="76" t="str">
        <f>'data''15'!I170</f>
        <v>N</v>
      </c>
      <c r="V174" s="77"/>
      <c r="W174" s="78" t="str">
        <f t="shared" si="39"/>
        <v/>
      </c>
      <c r="X174" s="79" t="str">
        <f t="shared" si="40"/>
        <v/>
      </c>
      <c r="Y174" s="77">
        <f t="shared" si="41"/>
        <v>0</v>
      </c>
      <c r="Z174" s="5">
        <v>0</v>
      </c>
      <c r="AA174" s="5">
        <v>0</v>
      </c>
      <c r="AC174" s="35" t="str">
        <f t="shared" si="38"/>
        <v/>
      </c>
    </row>
    <row r="175" spans="1:29">
      <c r="A175" s="80"/>
      <c r="B175" s="66">
        <v>42172</v>
      </c>
      <c r="C175" s="67">
        <v>1852</v>
      </c>
      <c r="D175" s="68">
        <f t="shared" si="28"/>
        <v>277</v>
      </c>
      <c r="E175" s="69">
        <f t="shared" si="29"/>
        <v>473</v>
      </c>
      <c r="F175" s="70">
        <f t="shared" si="30"/>
        <v>0</v>
      </c>
      <c r="G175" s="71">
        <f t="shared" si="31"/>
        <v>0</v>
      </c>
      <c r="H175" s="68">
        <f t="shared" si="32"/>
        <v>750</v>
      </c>
      <c r="I175" s="72">
        <f t="shared" si="33"/>
        <v>0</v>
      </c>
      <c r="J175" s="72">
        <f t="shared" si="34"/>
        <v>0</v>
      </c>
      <c r="K175" s="71">
        <f t="shared" si="35"/>
        <v>1777.6999999999998</v>
      </c>
      <c r="L175" s="67">
        <f>'data''15'!C171</f>
        <v>2527.6999999999998</v>
      </c>
      <c r="M175" s="67">
        <f t="shared" si="36"/>
        <v>277</v>
      </c>
      <c r="N175" s="73">
        <f>'data''15'!D171</f>
        <v>750</v>
      </c>
      <c r="O175" s="70">
        <f>+'data''15'!F171</f>
        <v>50</v>
      </c>
      <c r="P175" s="74">
        <f t="shared" si="37"/>
        <v>800</v>
      </c>
      <c r="Q175" s="67">
        <f>IF('data''15'!G171&lt;Z175,'data''15'!G171,'data''15'!G171-Z175)</f>
        <v>277</v>
      </c>
      <c r="R175" s="75">
        <v>0</v>
      </c>
      <c r="S175" s="75">
        <v>0</v>
      </c>
      <c r="T175" s="75" t="str">
        <f>+'data''15'!H171</f>
        <v>N</v>
      </c>
      <c r="U175" s="76" t="str">
        <f>'data''15'!I171</f>
        <v>N</v>
      </c>
      <c r="V175" s="77"/>
      <c r="W175" s="78" t="str">
        <f t="shared" si="39"/>
        <v/>
      </c>
      <c r="X175" s="79" t="str">
        <f t="shared" si="40"/>
        <v/>
      </c>
      <c r="Y175" s="77">
        <f t="shared" si="41"/>
        <v>0</v>
      </c>
      <c r="Z175" s="5">
        <v>0</v>
      </c>
      <c r="AA175" s="5">
        <v>0</v>
      </c>
      <c r="AC175" s="35" t="str">
        <f t="shared" si="38"/>
        <v/>
      </c>
    </row>
    <row r="176" spans="1:29">
      <c r="A176" s="80"/>
      <c r="B176" s="66">
        <v>42173</v>
      </c>
      <c r="C176" s="67">
        <v>1875</v>
      </c>
      <c r="D176" s="68">
        <f t="shared" si="28"/>
        <v>366</v>
      </c>
      <c r="E176" s="69">
        <f t="shared" si="29"/>
        <v>384</v>
      </c>
      <c r="F176" s="70">
        <f t="shared" si="30"/>
        <v>0</v>
      </c>
      <c r="G176" s="71">
        <f t="shared" si="31"/>
        <v>0</v>
      </c>
      <c r="H176" s="68">
        <f t="shared" si="32"/>
        <v>750</v>
      </c>
      <c r="I176" s="72">
        <f t="shared" si="33"/>
        <v>0</v>
      </c>
      <c r="J176" s="72">
        <f t="shared" si="34"/>
        <v>0</v>
      </c>
      <c r="K176" s="71">
        <f t="shared" si="35"/>
        <v>1780</v>
      </c>
      <c r="L176" s="67">
        <f>'data''15'!C172</f>
        <v>2530</v>
      </c>
      <c r="M176" s="67">
        <f t="shared" si="36"/>
        <v>366</v>
      </c>
      <c r="N176" s="73">
        <f>'data''15'!D172</f>
        <v>750</v>
      </c>
      <c r="O176" s="70">
        <f>+'data''15'!F172</f>
        <v>50</v>
      </c>
      <c r="P176" s="74">
        <f t="shared" si="37"/>
        <v>800</v>
      </c>
      <c r="Q176" s="67">
        <f>IF('data''15'!G172&lt;Z176,'data''15'!G172,'data''15'!G172-Z176)</f>
        <v>366</v>
      </c>
      <c r="R176" s="75">
        <v>0</v>
      </c>
      <c r="S176" s="75">
        <v>0</v>
      </c>
      <c r="T176" s="75" t="str">
        <f>+'data''15'!H172</f>
        <v>N</v>
      </c>
      <c r="U176" s="76" t="str">
        <f>'data''15'!I172</f>
        <v>N</v>
      </c>
      <c r="V176" s="77"/>
      <c r="W176" s="78" t="str">
        <f t="shared" si="39"/>
        <v/>
      </c>
      <c r="X176" s="79" t="str">
        <f t="shared" si="40"/>
        <v/>
      </c>
      <c r="Y176" s="77">
        <f t="shared" si="41"/>
        <v>0</v>
      </c>
      <c r="Z176" s="5">
        <v>0</v>
      </c>
      <c r="AA176" s="5">
        <v>0</v>
      </c>
      <c r="AC176" s="35" t="str">
        <f t="shared" si="38"/>
        <v/>
      </c>
    </row>
    <row r="177" spans="1:29">
      <c r="A177" s="80"/>
      <c r="B177" s="66">
        <v>42174</v>
      </c>
      <c r="C177" s="67">
        <v>1897</v>
      </c>
      <c r="D177" s="68">
        <f t="shared" si="28"/>
        <v>282</v>
      </c>
      <c r="E177" s="69">
        <f t="shared" si="29"/>
        <v>468</v>
      </c>
      <c r="F177" s="70">
        <f t="shared" si="30"/>
        <v>0</v>
      </c>
      <c r="G177" s="71">
        <f t="shared" si="31"/>
        <v>0</v>
      </c>
      <c r="H177" s="68">
        <f t="shared" si="32"/>
        <v>750</v>
      </c>
      <c r="I177" s="72">
        <f t="shared" si="33"/>
        <v>0</v>
      </c>
      <c r="J177" s="72">
        <f t="shared" si="34"/>
        <v>0</v>
      </c>
      <c r="K177" s="71">
        <f t="shared" si="35"/>
        <v>1772.82233</v>
      </c>
      <c r="L177" s="67">
        <f>'data''15'!C173</f>
        <v>2522.82233</v>
      </c>
      <c r="M177" s="67">
        <f t="shared" si="36"/>
        <v>282</v>
      </c>
      <c r="N177" s="73">
        <f>'data''15'!D173</f>
        <v>750</v>
      </c>
      <c r="O177" s="70">
        <f>+'data''15'!F173</f>
        <v>50</v>
      </c>
      <c r="P177" s="74">
        <f t="shared" si="37"/>
        <v>800</v>
      </c>
      <c r="Q177" s="67">
        <f>IF('data''15'!G173&lt;Z177,'data''15'!G173,'data''15'!G173-Z177)</f>
        <v>282</v>
      </c>
      <c r="R177" s="75">
        <v>0</v>
      </c>
      <c r="S177" s="75">
        <v>0</v>
      </c>
      <c r="T177" s="75" t="str">
        <f>+'data''15'!H173</f>
        <v>N</v>
      </c>
      <c r="U177" s="76" t="str">
        <f>'data''15'!I173</f>
        <v>N</v>
      </c>
      <c r="V177" s="77"/>
      <c r="W177" s="78" t="str">
        <f t="shared" si="39"/>
        <v/>
      </c>
      <c r="X177" s="79" t="str">
        <f t="shared" si="40"/>
        <v/>
      </c>
      <c r="Y177" s="77">
        <f t="shared" si="41"/>
        <v>0</v>
      </c>
      <c r="Z177" s="5">
        <v>0</v>
      </c>
      <c r="AA177" s="5">
        <v>0</v>
      </c>
      <c r="AC177" s="35" t="str">
        <f t="shared" si="38"/>
        <v/>
      </c>
    </row>
    <row r="178" spans="1:29">
      <c r="A178" s="80"/>
      <c r="B178" s="66">
        <v>42175</v>
      </c>
      <c r="C178" s="67">
        <v>1925</v>
      </c>
      <c r="D178" s="68">
        <f t="shared" si="28"/>
        <v>329</v>
      </c>
      <c r="E178" s="69">
        <f t="shared" si="29"/>
        <v>421</v>
      </c>
      <c r="F178" s="70">
        <f t="shared" si="30"/>
        <v>0</v>
      </c>
      <c r="G178" s="71">
        <f t="shared" si="31"/>
        <v>0</v>
      </c>
      <c r="H178" s="68">
        <f t="shared" si="32"/>
        <v>750</v>
      </c>
      <c r="I178" s="72">
        <f t="shared" si="33"/>
        <v>0</v>
      </c>
      <c r="J178" s="72">
        <f t="shared" si="34"/>
        <v>0</v>
      </c>
      <c r="K178" s="71">
        <f t="shared" si="35"/>
        <v>1904.3902969999999</v>
      </c>
      <c r="L178" s="67">
        <f>'data''15'!C174</f>
        <v>2654.3902969999999</v>
      </c>
      <c r="M178" s="67">
        <f t="shared" si="36"/>
        <v>329</v>
      </c>
      <c r="N178" s="73">
        <f>'data''15'!D174</f>
        <v>750</v>
      </c>
      <c r="O178" s="70">
        <f>+'data''15'!F174</f>
        <v>50</v>
      </c>
      <c r="P178" s="74">
        <f t="shared" si="37"/>
        <v>800</v>
      </c>
      <c r="Q178" s="67">
        <f>IF('data''15'!G174&lt;Z178,'data''15'!G174,'data''15'!G174-Z178)</f>
        <v>329</v>
      </c>
      <c r="R178" s="75">
        <v>0</v>
      </c>
      <c r="S178" s="75">
        <v>0</v>
      </c>
      <c r="T178" s="75" t="str">
        <f>+'data''15'!H174</f>
        <v>N</v>
      </c>
      <c r="U178" s="76" t="str">
        <f>'data''15'!I174</f>
        <v>N</v>
      </c>
      <c r="V178" s="77"/>
      <c r="W178" s="78" t="str">
        <f t="shared" si="39"/>
        <v/>
      </c>
      <c r="X178" s="79" t="str">
        <f t="shared" si="40"/>
        <v/>
      </c>
      <c r="Y178" s="77">
        <f t="shared" si="41"/>
        <v>0</v>
      </c>
      <c r="Z178" s="5">
        <v>0</v>
      </c>
      <c r="AA178" s="5">
        <v>0</v>
      </c>
      <c r="AC178" s="35" t="str">
        <f t="shared" si="38"/>
        <v/>
      </c>
    </row>
    <row r="179" spans="1:29">
      <c r="A179" s="80"/>
      <c r="B179" s="66">
        <v>42176</v>
      </c>
      <c r="C179" s="67">
        <v>1923</v>
      </c>
      <c r="D179" s="68">
        <f t="shared" si="28"/>
        <v>329</v>
      </c>
      <c r="E179" s="69">
        <f t="shared" si="29"/>
        <v>421</v>
      </c>
      <c r="F179" s="70">
        <f t="shared" si="30"/>
        <v>0</v>
      </c>
      <c r="G179" s="71">
        <f t="shared" si="31"/>
        <v>0</v>
      </c>
      <c r="H179" s="68">
        <f t="shared" si="32"/>
        <v>750</v>
      </c>
      <c r="I179" s="72">
        <f t="shared" si="33"/>
        <v>0</v>
      </c>
      <c r="J179" s="72">
        <f t="shared" si="34"/>
        <v>0</v>
      </c>
      <c r="K179" s="71">
        <f t="shared" si="35"/>
        <v>2024.50117</v>
      </c>
      <c r="L179" s="67">
        <f>'data''15'!C175</f>
        <v>2774.50117</v>
      </c>
      <c r="M179" s="67">
        <f t="shared" si="36"/>
        <v>329</v>
      </c>
      <c r="N179" s="73">
        <f>'data''15'!D175</f>
        <v>750</v>
      </c>
      <c r="O179" s="70">
        <f>+'data''15'!F175</f>
        <v>50</v>
      </c>
      <c r="P179" s="74">
        <f t="shared" si="37"/>
        <v>800</v>
      </c>
      <c r="Q179" s="67">
        <f>IF('data''15'!G175&lt;Z179,'data''15'!G175,'data''15'!G175-Z179)</f>
        <v>329</v>
      </c>
      <c r="R179" s="75">
        <v>0</v>
      </c>
      <c r="S179" s="75">
        <v>0</v>
      </c>
      <c r="T179" s="75" t="str">
        <f>+'data''15'!H175</f>
        <v>N</v>
      </c>
      <c r="U179" s="76" t="str">
        <f>'data''15'!I175</f>
        <v>N</v>
      </c>
      <c r="V179" s="77"/>
      <c r="W179" s="78" t="str">
        <f t="shared" si="39"/>
        <v/>
      </c>
      <c r="X179" s="79" t="str">
        <f t="shared" si="40"/>
        <v/>
      </c>
      <c r="Y179" s="77">
        <f t="shared" si="41"/>
        <v>0</v>
      </c>
      <c r="Z179" s="5">
        <v>0</v>
      </c>
      <c r="AA179" s="5">
        <v>0</v>
      </c>
      <c r="AC179" s="35" t="str">
        <f t="shared" si="38"/>
        <v/>
      </c>
    </row>
    <row r="180" spans="1:29">
      <c r="A180" s="80"/>
      <c r="B180" s="66">
        <v>42177</v>
      </c>
      <c r="C180" s="67">
        <v>1947</v>
      </c>
      <c r="D180" s="68">
        <f t="shared" si="28"/>
        <v>287</v>
      </c>
      <c r="E180" s="69">
        <f t="shared" si="29"/>
        <v>463</v>
      </c>
      <c r="F180" s="70">
        <f t="shared" si="30"/>
        <v>0</v>
      </c>
      <c r="G180" s="71">
        <f t="shared" si="31"/>
        <v>0</v>
      </c>
      <c r="H180" s="68">
        <f t="shared" si="32"/>
        <v>750</v>
      </c>
      <c r="I180" s="72">
        <f t="shared" si="33"/>
        <v>0</v>
      </c>
      <c r="J180" s="72">
        <f t="shared" si="34"/>
        <v>0</v>
      </c>
      <c r="K180" s="71">
        <f t="shared" si="35"/>
        <v>2025.8118969781299</v>
      </c>
      <c r="L180" s="67">
        <f>'data''15'!C176</f>
        <v>2775.8118969781299</v>
      </c>
      <c r="M180" s="67">
        <f t="shared" si="36"/>
        <v>287</v>
      </c>
      <c r="N180" s="73">
        <f>'data''15'!D176</f>
        <v>750</v>
      </c>
      <c r="O180" s="70">
        <f>+'data''15'!F176</f>
        <v>50</v>
      </c>
      <c r="P180" s="74">
        <f t="shared" si="37"/>
        <v>800</v>
      </c>
      <c r="Q180" s="67">
        <f>IF('data''15'!G176&lt;Z180,'data''15'!G176,'data''15'!G176-Z180)</f>
        <v>287</v>
      </c>
      <c r="R180" s="75">
        <v>0</v>
      </c>
      <c r="S180" s="75">
        <v>0</v>
      </c>
      <c r="T180" s="75" t="str">
        <f>+'data''15'!H176</f>
        <v>N</v>
      </c>
      <c r="U180" s="76" t="str">
        <f>'data''15'!I176</f>
        <v>N</v>
      </c>
      <c r="V180" s="77"/>
      <c r="W180" s="78" t="str">
        <f t="shared" si="39"/>
        <v/>
      </c>
      <c r="X180" s="79" t="str">
        <f t="shared" si="40"/>
        <v/>
      </c>
      <c r="Y180" s="77">
        <f t="shared" si="41"/>
        <v>0</v>
      </c>
      <c r="Z180" s="5">
        <v>0</v>
      </c>
      <c r="AA180" s="5">
        <v>0</v>
      </c>
      <c r="AC180" s="35" t="str">
        <f t="shared" si="38"/>
        <v/>
      </c>
    </row>
    <row r="181" spans="1:29">
      <c r="A181" s="80"/>
      <c r="B181" s="66">
        <v>42178</v>
      </c>
      <c r="C181" s="67">
        <v>2024</v>
      </c>
      <c r="D181" s="68">
        <f t="shared" si="28"/>
        <v>141</v>
      </c>
      <c r="E181" s="69">
        <f t="shared" si="29"/>
        <v>609</v>
      </c>
      <c r="F181" s="70">
        <f t="shared" si="30"/>
        <v>0</v>
      </c>
      <c r="G181" s="71">
        <f t="shared" si="31"/>
        <v>0</v>
      </c>
      <c r="H181" s="68">
        <f t="shared" si="32"/>
        <v>750</v>
      </c>
      <c r="I181" s="72">
        <f t="shared" si="33"/>
        <v>0</v>
      </c>
      <c r="J181" s="72">
        <f t="shared" si="34"/>
        <v>0</v>
      </c>
      <c r="K181" s="71">
        <f t="shared" si="35"/>
        <v>2028.3494028019404</v>
      </c>
      <c r="L181" s="67">
        <f>'data''15'!C177</f>
        <v>2778.3494028019404</v>
      </c>
      <c r="M181" s="67">
        <f t="shared" si="36"/>
        <v>141</v>
      </c>
      <c r="N181" s="73">
        <f>'data''15'!D177</f>
        <v>750</v>
      </c>
      <c r="O181" s="70">
        <f>+'data''15'!F177</f>
        <v>50</v>
      </c>
      <c r="P181" s="74">
        <f t="shared" si="37"/>
        <v>800</v>
      </c>
      <c r="Q181" s="67">
        <f>IF('data''15'!G177&lt;Z181,'data''15'!G177,'data''15'!G177-Z181)</f>
        <v>141</v>
      </c>
      <c r="R181" s="75">
        <v>0</v>
      </c>
      <c r="S181" s="75">
        <v>0</v>
      </c>
      <c r="T181" s="75" t="str">
        <f>+'data''15'!H177</f>
        <v>N</v>
      </c>
      <c r="U181" s="76" t="str">
        <f>'data''15'!I177</f>
        <v>N</v>
      </c>
      <c r="V181" s="77"/>
      <c r="W181" s="78" t="str">
        <f t="shared" si="39"/>
        <v/>
      </c>
      <c r="X181" s="79" t="str">
        <f t="shared" si="40"/>
        <v/>
      </c>
      <c r="Y181" s="77">
        <f t="shared" si="41"/>
        <v>0</v>
      </c>
      <c r="Z181" s="5">
        <v>0</v>
      </c>
      <c r="AA181" s="5">
        <v>0</v>
      </c>
      <c r="AC181" s="35" t="str">
        <f t="shared" si="38"/>
        <v/>
      </c>
    </row>
    <row r="182" spans="1:29">
      <c r="A182" s="80"/>
      <c r="B182" s="66">
        <v>42179</v>
      </c>
      <c r="C182" s="67">
        <v>2083</v>
      </c>
      <c r="D182" s="68">
        <f t="shared" si="28"/>
        <v>188</v>
      </c>
      <c r="E182" s="69">
        <f t="shared" si="29"/>
        <v>562</v>
      </c>
      <c r="F182" s="70">
        <f t="shared" si="30"/>
        <v>0</v>
      </c>
      <c r="G182" s="71">
        <f t="shared" si="31"/>
        <v>0</v>
      </c>
      <c r="H182" s="68">
        <f t="shared" si="32"/>
        <v>750</v>
      </c>
      <c r="I182" s="72">
        <f t="shared" si="33"/>
        <v>0</v>
      </c>
      <c r="J182" s="72">
        <f t="shared" si="34"/>
        <v>0</v>
      </c>
      <c r="K182" s="71">
        <f t="shared" si="35"/>
        <v>2039.9917956655927</v>
      </c>
      <c r="L182" s="67">
        <f>'data''15'!C178</f>
        <v>2789.9917956655927</v>
      </c>
      <c r="M182" s="67">
        <f t="shared" si="36"/>
        <v>188</v>
      </c>
      <c r="N182" s="73">
        <f>'data''15'!D178</f>
        <v>750</v>
      </c>
      <c r="O182" s="70">
        <f>+'data''15'!F178</f>
        <v>50</v>
      </c>
      <c r="P182" s="74">
        <f t="shared" si="37"/>
        <v>800</v>
      </c>
      <c r="Q182" s="67">
        <f>IF('data''15'!G178&lt;Z182,'data''15'!G178,'data''15'!G178-Z182)</f>
        <v>188</v>
      </c>
      <c r="R182" s="75">
        <v>0</v>
      </c>
      <c r="S182" s="75">
        <v>0</v>
      </c>
      <c r="T182" s="75" t="str">
        <f>+'data''15'!H178</f>
        <v>N</v>
      </c>
      <c r="U182" s="76" t="str">
        <f>'data''15'!I178</f>
        <v>N</v>
      </c>
      <c r="V182" s="77"/>
      <c r="W182" s="78" t="str">
        <f t="shared" si="39"/>
        <v/>
      </c>
      <c r="X182" s="79" t="str">
        <f t="shared" si="40"/>
        <v/>
      </c>
      <c r="Y182" s="77">
        <f t="shared" si="41"/>
        <v>0</v>
      </c>
      <c r="Z182" s="5">
        <v>0</v>
      </c>
      <c r="AA182" s="5">
        <v>0</v>
      </c>
      <c r="AC182" s="35" t="str">
        <f t="shared" si="38"/>
        <v/>
      </c>
    </row>
    <row r="183" spans="1:29">
      <c r="A183" s="80"/>
      <c r="B183" s="66">
        <v>42180</v>
      </c>
      <c r="C183" s="67">
        <v>2091</v>
      </c>
      <c r="D183" s="68">
        <f t="shared" si="28"/>
        <v>125</v>
      </c>
      <c r="E183" s="69">
        <f t="shared" si="29"/>
        <v>625</v>
      </c>
      <c r="F183" s="70">
        <f t="shared" si="30"/>
        <v>0</v>
      </c>
      <c r="G183" s="71">
        <f t="shared" si="31"/>
        <v>0</v>
      </c>
      <c r="H183" s="68">
        <f t="shared" si="32"/>
        <v>750</v>
      </c>
      <c r="I183" s="72">
        <f t="shared" si="33"/>
        <v>0</v>
      </c>
      <c r="J183" s="72">
        <f t="shared" si="34"/>
        <v>0</v>
      </c>
      <c r="K183" s="71">
        <f t="shared" si="35"/>
        <v>2011.3736310760951</v>
      </c>
      <c r="L183" s="67">
        <f>'data''15'!C179</f>
        <v>2761.3736310760951</v>
      </c>
      <c r="M183" s="67">
        <f t="shared" si="36"/>
        <v>125</v>
      </c>
      <c r="N183" s="73">
        <f>'data''15'!D179</f>
        <v>750</v>
      </c>
      <c r="O183" s="70">
        <f>+'data''15'!F179</f>
        <v>50</v>
      </c>
      <c r="P183" s="74">
        <f t="shared" si="37"/>
        <v>800</v>
      </c>
      <c r="Q183" s="67">
        <f>IF('data''15'!G179&lt;Z183,'data''15'!G179,'data''15'!G179-Z183)</f>
        <v>125</v>
      </c>
      <c r="R183" s="75">
        <v>0</v>
      </c>
      <c r="S183" s="75">
        <v>0</v>
      </c>
      <c r="T183" s="75" t="str">
        <f>+'data''15'!H179</f>
        <v>N</v>
      </c>
      <c r="U183" s="76" t="str">
        <f>'data''15'!I179</f>
        <v>N</v>
      </c>
      <c r="V183" s="77"/>
      <c r="W183" s="78" t="str">
        <f t="shared" si="39"/>
        <v/>
      </c>
      <c r="X183" s="79" t="str">
        <f t="shared" si="40"/>
        <v/>
      </c>
      <c r="Y183" s="77">
        <f t="shared" si="41"/>
        <v>0</v>
      </c>
      <c r="Z183" s="5">
        <v>0</v>
      </c>
      <c r="AA183" s="5">
        <v>0</v>
      </c>
      <c r="AC183" s="35" t="str">
        <f t="shared" si="38"/>
        <v/>
      </c>
    </row>
    <row r="184" spans="1:29">
      <c r="A184" s="80"/>
      <c r="B184" s="66">
        <v>42181</v>
      </c>
      <c r="C184" s="67">
        <v>2116</v>
      </c>
      <c r="D184" s="68">
        <f t="shared" si="28"/>
        <v>188</v>
      </c>
      <c r="E184" s="69">
        <f t="shared" si="29"/>
        <v>562</v>
      </c>
      <c r="F184" s="70">
        <f t="shared" si="30"/>
        <v>0</v>
      </c>
      <c r="G184" s="71">
        <f t="shared" si="31"/>
        <v>0</v>
      </c>
      <c r="H184" s="68">
        <f t="shared" si="32"/>
        <v>750</v>
      </c>
      <c r="I184" s="72">
        <f t="shared" si="33"/>
        <v>0</v>
      </c>
      <c r="J184" s="72">
        <f t="shared" si="34"/>
        <v>0</v>
      </c>
      <c r="K184" s="71">
        <f t="shared" si="35"/>
        <v>2033.9546847810298</v>
      </c>
      <c r="L184" s="67">
        <f>'data''15'!C180</f>
        <v>2783.9546847810298</v>
      </c>
      <c r="M184" s="67">
        <f t="shared" si="36"/>
        <v>188</v>
      </c>
      <c r="N184" s="73">
        <f>'data''15'!D180</f>
        <v>750</v>
      </c>
      <c r="O184" s="70">
        <f>+'data''15'!F180</f>
        <v>50</v>
      </c>
      <c r="P184" s="74">
        <f t="shared" si="37"/>
        <v>800</v>
      </c>
      <c r="Q184" s="67">
        <f>IF('data''15'!G180&lt;Z184,'data''15'!G180,'data''15'!G180-Z184)</f>
        <v>188</v>
      </c>
      <c r="R184" s="75">
        <v>0</v>
      </c>
      <c r="S184" s="75">
        <v>0</v>
      </c>
      <c r="T184" s="75" t="str">
        <f>+'data''15'!H180</f>
        <v>N</v>
      </c>
      <c r="U184" s="76" t="str">
        <f>'data''15'!I180</f>
        <v>N</v>
      </c>
      <c r="V184" s="77"/>
      <c r="W184" s="78" t="str">
        <f t="shared" si="39"/>
        <v/>
      </c>
      <c r="X184" s="79" t="str">
        <f t="shared" si="40"/>
        <v/>
      </c>
      <c r="Y184" s="77">
        <f t="shared" si="41"/>
        <v>0</v>
      </c>
      <c r="Z184" s="5">
        <v>0</v>
      </c>
      <c r="AA184" s="5">
        <v>0</v>
      </c>
      <c r="AC184" s="35" t="str">
        <f t="shared" si="38"/>
        <v/>
      </c>
    </row>
    <row r="185" spans="1:29">
      <c r="A185" s="80"/>
      <c r="B185" s="66">
        <v>42182</v>
      </c>
      <c r="C185" s="67">
        <v>2128</v>
      </c>
      <c r="D185" s="68">
        <f t="shared" si="28"/>
        <v>287</v>
      </c>
      <c r="E185" s="69">
        <f t="shared" si="29"/>
        <v>463</v>
      </c>
      <c r="F185" s="70">
        <f t="shared" si="30"/>
        <v>0</v>
      </c>
      <c r="G185" s="71">
        <f t="shared" si="31"/>
        <v>0</v>
      </c>
      <c r="H185" s="68">
        <f t="shared" si="32"/>
        <v>750</v>
      </c>
      <c r="I185" s="72">
        <f t="shared" si="33"/>
        <v>0</v>
      </c>
      <c r="J185" s="72">
        <f t="shared" si="34"/>
        <v>0</v>
      </c>
      <c r="K185" s="71">
        <f t="shared" si="35"/>
        <v>2018.8858742309908</v>
      </c>
      <c r="L185" s="67">
        <f>'data''15'!C181</f>
        <v>2768.8858742309908</v>
      </c>
      <c r="M185" s="67">
        <f t="shared" si="36"/>
        <v>287</v>
      </c>
      <c r="N185" s="73">
        <f>'data''15'!D181</f>
        <v>750</v>
      </c>
      <c r="O185" s="70">
        <f>+'data''15'!F181</f>
        <v>50</v>
      </c>
      <c r="P185" s="74">
        <f t="shared" si="37"/>
        <v>800</v>
      </c>
      <c r="Q185" s="67">
        <f>IF('data''15'!G181&lt;Z185,'data''15'!G181,'data''15'!G181-Z185)</f>
        <v>287</v>
      </c>
      <c r="R185" s="75">
        <v>0</v>
      </c>
      <c r="S185" s="75">
        <v>0</v>
      </c>
      <c r="T185" s="75" t="str">
        <f>+'data''15'!H181</f>
        <v>N</v>
      </c>
      <c r="U185" s="76" t="str">
        <f>'data''15'!I181</f>
        <v>N</v>
      </c>
      <c r="V185" s="77"/>
      <c r="W185" s="78" t="str">
        <f t="shared" si="39"/>
        <v/>
      </c>
      <c r="X185" s="79" t="str">
        <f t="shared" si="40"/>
        <v/>
      </c>
      <c r="Y185" s="77">
        <f t="shared" si="41"/>
        <v>0</v>
      </c>
      <c r="Z185" s="5">
        <v>0</v>
      </c>
      <c r="AA185" s="5">
        <v>0</v>
      </c>
      <c r="AC185" s="35" t="str">
        <f t="shared" si="38"/>
        <v/>
      </c>
    </row>
    <row r="186" spans="1:29">
      <c r="A186" s="80"/>
      <c r="B186" s="66">
        <v>42183</v>
      </c>
      <c r="C186" s="67">
        <v>2159</v>
      </c>
      <c r="D186" s="68">
        <f t="shared" si="28"/>
        <v>377</v>
      </c>
      <c r="E186" s="69">
        <f t="shared" si="29"/>
        <v>373</v>
      </c>
      <c r="F186" s="70">
        <f t="shared" si="30"/>
        <v>0</v>
      </c>
      <c r="G186" s="71">
        <f t="shared" si="31"/>
        <v>0</v>
      </c>
      <c r="H186" s="68">
        <f t="shared" si="32"/>
        <v>750</v>
      </c>
      <c r="I186" s="72">
        <f t="shared" si="33"/>
        <v>0</v>
      </c>
      <c r="J186" s="72">
        <f t="shared" si="34"/>
        <v>0</v>
      </c>
      <c r="K186" s="71">
        <f t="shared" si="35"/>
        <v>2005.0782886910329</v>
      </c>
      <c r="L186" s="67">
        <f>'data''15'!C182</f>
        <v>2755.0782886910329</v>
      </c>
      <c r="M186" s="67">
        <f t="shared" si="36"/>
        <v>377</v>
      </c>
      <c r="N186" s="73">
        <f>'data''15'!D182</f>
        <v>750</v>
      </c>
      <c r="O186" s="70">
        <f>+'data''15'!F182</f>
        <v>50</v>
      </c>
      <c r="P186" s="74">
        <f t="shared" si="37"/>
        <v>800</v>
      </c>
      <c r="Q186" s="67">
        <f>IF('data''15'!G182&lt;Z186,'data''15'!G182,'data''15'!G182-Z186)</f>
        <v>377</v>
      </c>
      <c r="R186" s="75">
        <v>0</v>
      </c>
      <c r="S186" s="75">
        <v>0</v>
      </c>
      <c r="T186" s="75" t="str">
        <f>+'data''15'!H182</f>
        <v>N</v>
      </c>
      <c r="U186" s="76" t="str">
        <f>'data''15'!I182</f>
        <v>N</v>
      </c>
      <c r="V186" s="77"/>
      <c r="W186" s="78" t="str">
        <f t="shared" si="39"/>
        <v/>
      </c>
      <c r="X186" s="79" t="str">
        <f t="shared" si="40"/>
        <v/>
      </c>
      <c r="Y186" s="77">
        <f t="shared" si="41"/>
        <v>0</v>
      </c>
      <c r="Z186" s="5">
        <v>0</v>
      </c>
      <c r="AA186" s="5">
        <v>0</v>
      </c>
      <c r="AC186" s="35" t="str">
        <f t="shared" si="38"/>
        <v/>
      </c>
    </row>
    <row r="187" spans="1:29">
      <c r="A187" s="80"/>
      <c r="B187" s="66">
        <v>42184</v>
      </c>
      <c r="C187" s="67">
        <v>2206</v>
      </c>
      <c r="D187" s="68">
        <f t="shared" si="28"/>
        <v>301</v>
      </c>
      <c r="E187" s="69">
        <f t="shared" si="29"/>
        <v>449</v>
      </c>
      <c r="F187" s="70">
        <f t="shared" si="30"/>
        <v>0</v>
      </c>
      <c r="G187" s="71">
        <f t="shared" si="31"/>
        <v>0</v>
      </c>
      <c r="H187" s="68">
        <f t="shared" si="32"/>
        <v>750</v>
      </c>
      <c r="I187" s="72">
        <f t="shared" si="33"/>
        <v>0</v>
      </c>
      <c r="J187" s="72">
        <f t="shared" si="34"/>
        <v>0</v>
      </c>
      <c r="K187" s="71">
        <f t="shared" si="35"/>
        <v>2009.081272955742</v>
      </c>
      <c r="L187" s="67">
        <f>'data''15'!C183</f>
        <v>2759.081272955742</v>
      </c>
      <c r="M187" s="67">
        <f t="shared" si="36"/>
        <v>301</v>
      </c>
      <c r="N187" s="73">
        <f>'data''15'!D183</f>
        <v>750</v>
      </c>
      <c r="O187" s="70">
        <f>+'data''15'!F183</f>
        <v>50</v>
      </c>
      <c r="P187" s="74">
        <f t="shared" si="37"/>
        <v>800</v>
      </c>
      <c r="Q187" s="67">
        <f>IF('data''15'!G183&lt;Z187,'data''15'!G183,'data''15'!G183-Z187)</f>
        <v>301</v>
      </c>
      <c r="R187" s="75">
        <v>0</v>
      </c>
      <c r="S187" s="75">
        <v>0</v>
      </c>
      <c r="T187" s="75" t="str">
        <f>+'data''15'!H183</f>
        <v>N</v>
      </c>
      <c r="U187" s="76" t="str">
        <f>'data''15'!I183</f>
        <v>N</v>
      </c>
      <c r="V187" s="77"/>
      <c r="W187" s="78" t="str">
        <f t="shared" si="39"/>
        <v/>
      </c>
      <c r="X187" s="79" t="str">
        <f t="shared" si="40"/>
        <v/>
      </c>
      <c r="Y187" s="77">
        <f t="shared" si="41"/>
        <v>0</v>
      </c>
      <c r="Z187" s="5">
        <v>0</v>
      </c>
      <c r="AA187" s="5">
        <v>0</v>
      </c>
      <c r="AC187" s="35" t="str">
        <f t="shared" si="38"/>
        <v/>
      </c>
    </row>
    <row r="188" spans="1:29">
      <c r="A188" s="80"/>
      <c r="B188" s="66">
        <v>42185</v>
      </c>
      <c r="C188" s="67">
        <v>2251</v>
      </c>
      <c r="D188" s="68">
        <f t="shared" si="28"/>
        <v>377</v>
      </c>
      <c r="E188" s="69">
        <f t="shared" si="29"/>
        <v>373</v>
      </c>
      <c r="F188" s="70">
        <f t="shared" si="30"/>
        <v>0</v>
      </c>
      <c r="G188" s="71">
        <f t="shared" si="31"/>
        <v>0</v>
      </c>
      <c r="H188" s="68">
        <f t="shared" si="32"/>
        <v>750</v>
      </c>
      <c r="I188" s="72">
        <f t="shared" si="33"/>
        <v>0</v>
      </c>
      <c r="J188" s="72">
        <f t="shared" si="34"/>
        <v>0</v>
      </c>
      <c r="K188" s="71">
        <f t="shared" si="35"/>
        <v>2017.92</v>
      </c>
      <c r="L188" s="67">
        <f>'data''15'!C184</f>
        <v>2767.92</v>
      </c>
      <c r="M188" s="67">
        <f t="shared" si="36"/>
        <v>377</v>
      </c>
      <c r="N188" s="73">
        <f>'data''15'!D184</f>
        <v>750</v>
      </c>
      <c r="O188" s="70">
        <f>+'data''15'!F184</f>
        <v>50</v>
      </c>
      <c r="P188" s="74">
        <f t="shared" si="37"/>
        <v>800</v>
      </c>
      <c r="Q188" s="67">
        <f>IF('data''15'!G184&lt;Z188,'data''15'!G184,'data''15'!G184-Z188)</f>
        <v>377</v>
      </c>
      <c r="R188" s="75">
        <v>0</v>
      </c>
      <c r="S188" s="75">
        <v>0</v>
      </c>
      <c r="T188" s="75" t="str">
        <f>+'data''15'!H184</f>
        <v>N</v>
      </c>
      <c r="U188" s="76" t="str">
        <f>'data''15'!I184</f>
        <v>N</v>
      </c>
      <c r="V188" s="77"/>
      <c r="W188" s="78" t="str">
        <f t="shared" si="39"/>
        <v/>
      </c>
      <c r="X188" s="79" t="str">
        <f t="shared" si="40"/>
        <v/>
      </c>
      <c r="Y188" s="77">
        <f t="shared" si="41"/>
        <v>0</v>
      </c>
      <c r="Z188" s="5">
        <v>0</v>
      </c>
      <c r="AA188" s="5">
        <v>0</v>
      </c>
      <c r="AC188" s="35" t="str">
        <f t="shared" si="38"/>
        <v/>
      </c>
    </row>
    <row r="189" spans="1:29">
      <c r="A189" s="86"/>
      <c r="B189" s="66">
        <v>42186</v>
      </c>
      <c r="C189" s="67">
        <v>2250</v>
      </c>
      <c r="D189" s="68">
        <f t="shared" si="28"/>
        <v>-206.25258381648598</v>
      </c>
      <c r="E189" s="69">
        <f t="shared" si="29"/>
        <v>956.25258381648598</v>
      </c>
      <c r="F189" s="70">
        <f t="shared" si="30"/>
        <v>0</v>
      </c>
      <c r="G189" s="71">
        <f t="shared" si="31"/>
        <v>0</v>
      </c>
      <c r="H189" s="68">
        <f t="shared" si="32"/>
        <v>750</v>
      </c>
      <c r="I189" s="72">
        <f t="shared" si="33"/>
        <v>0</v>
      </c>
      <c r="J189" s="72">
        <f t="shared" si="34"/>
        <v>0</v>
      </c>
      <c r="K189" s="71">
        <f t="shared" si="35"/>
        <v>2198.77</v>
      </c>
      <c r="L189" s="67">
        <f>'data''15'!C185</f>
        <v>2948.77</v>
      </c>
      <c r="M189" s="67">
        <f t="shared" si="36"/>
        <v>-206.25258381648598</v>
      </c>
      <c r="N189" s="73">
        <f>'data''15'!D185</f>
        <v>750</v>
      </c>
      <c r="O189" s="70">
        <f>+'data''15'!F185</f>
        <v>50</v>
      </c>
      <c r="P189" s="74">
        <f t="shared" si="37"/>
        <v>800</v>
      </c>
      <c r="Q189" s="67">
        <f>IF('data''15'!G185&lt;Z189,'data''15'!G185,'data''15'!G185-Z189)</f>
        <v>188</v>
      </c>
      <c r="R189" s="75">
        <v>394.25258381648598</v>
      </c>
      <c r="S189" s="75">
        <v>0</v>
      </c>
      <c r="T189" s="75" t="str">
        <f>+'data''15'!H185</f>
        <v>N</v>
      </c>
      <c r="U189" s="76" t="str">
        <f>'data''15'!I185</f>
        <v>N</v>
      </c>
      <c r="V189" s="77"/>
      <c r="W189" s="78" t="str">
        <f t="shared" si="39"/>
        <v/>
      </c>
      <c r="X189" s="79" t="str">
        <f t="shared" si="40"/>
        <v/>
      </c>
      <c r="Y189" s="77">
        <f t="shared" si="41"/>
        <v>394.25258381648598</v>
      </c>
      <c r="Z189" s="5">
        <v>275</v>
      </c>
      <c r="AA189" s="5">
        <v>0</v>
      </c>
      <c r="AC189" s="35" t="str">
        <f t="shared" si="38"/>
        <v/>
      </c>
    </row>
    <row r="190" spans="1:29">
      <c r="A190" s="86"/>
      <c r="B190" s="66">
        <v>42187</v>
      </c>
      <c r="C190" s="67">
        <v>2193</v>
      </c>
      <c r="D190" s="68">
        <f t="shared" si="28"/>
        <v>-383.7234686160827</v>
      </c>
      <c r="E190" s="69">
        <f t="shared" si="29"/>
        <v>1133.7234686160828</v>
      </c>
      <c r="F190" s="70">
        <f t="shared" si="30"/>
        <v>0</v>
      </c>
      <c r="G190" s="71">
        <f t="shared" si="31"/>
        <v>0</v>
      </c>
      <c r="H190" s="68">
        <f t="shared" si="32"/>
        <v>750</v>
      </c>
      <c r="I190" s="72">
        <f t="shared" si="33"/>
        <v>0</v>
      </c>
      <c r="J190" s="72">
        <f t="shared" si="34"/>
        <v>0</v>
      </c>
      <c r="K190" s="71">
        <f t="shared" si="35"/>
        <v>2277.62</v>
      </c>
      <c r="L190" s="67">
        <f>'data''15'!C186</f>
        <v>3027.62</v>
      </c>
      <c r="M190" s="67">
        <f t="shared" si="36"/>
        <v>-383.7234686160827</v>
      </c>
      <c r="N190" s="73">
        <f>'data''15'!D186</f>
        <v>750</v>
      </c>
      <c r="O190" s="70">
        <f>+'data''15'!F186</f>
        <v>50</v>
      </c>
      <c r="P190" s="74">
        <f t="shared" si="37"/>
        <v>800</v>
      </c>
      <c r="Q190" s="67">
        <f>IF('data''15'!G186&lt;Z190,'data''15'!G186,'data''15'!G186-Z190)</f>
        <v>7</v>
      </c>
      <c r="R190" s="75">
        <v>390.7234686160827</v>
      </c>
      <c r="S190" s="75">
        <v>0</v>
      </c>
      <c r="T190" s="75" t="str">
        <f>+'data''15'!H186</f>
        <v>N</v>
      </c>
      <c r="U190" s="76" t="str">
        <f>'data''15'!I186</f>
        <v>N</v>
      </c>
      <c r="V190" s="77"/>
      <c r="W190" s="78" t="str">
        <f t="shared" si="39"/>
        <v/>
      </c>
      <c r="X190" s="79" t="str">
        <f t="shared" si="40"/>
        <v/>
      </c>
      <c r="Y190" s="77">
        <f t="shared" si="41"/>
        <v>390.7234686160827</v>
      </c>
      <c r="Z190" s="5">
        <v>275</v>
      </c>
      <c r="AA190" s="5">
        <v>0</v>
      </c>
      <c r="AC190" s="35" t="str">
        <f t="shared" si="38"/>
        <v/>
      </c>
    </row>
    <row r="191" spans="1:29">
      <c r="A191" s="80"/>
      <c r="B191" s="66">
        <v>42188</v>
      </c>
      <c r="C191" s="67">
        <v>2108</v>
      </c>
      <c r="D191" s="68">
        <f t="shared" si="28"/>
        <v>-384.22762793042602</v>
      </c>
      <c r="E191" s="69">
        <f t="shared" si="29"/>
        <v>1134.227627930426</v>
      </c>
      <c r="F191" s="70">
        <f t="shared" si="30"/>
        <v>0</v>
      </c>
      <c r="G191" s="71">
        <f t="shared" si="31"/>
        <v>0</v>
      </c>
      <c r="H191" s="68">
        <f t="shared" si="32"/>
        <v>750</v>
      </c>
      <c r="I191" s="72">
        <f t="shared" si="33"/>
        <v>0</v>
      </c>
      <c r="J191" s="72">
        <f t="shared" si="34"/>
        <v>0</v>
      </c>
      <c r="K191" s="71">
        <f t="shared" si="35"/>
        <v>2265.92</v>
      </c>
      <c r="L191" s="67">
        <f>'data''15'!C187</f>
        <v>3015.92</v>
      </c>
      <c r="M191" s="67">
        <f t="shared" si="36"/>
        <v>-384.22762793042602</v>
      </c>
      <c r="N191" s="73">
        <f>'data''15'!D187</f>
        <v>750</v>
      </c>
      <c r="O191" s="70">
        <f>+'data''15'!F187</f>
        <v>50</v>
      </c>
      <c r="P191" s="74">
        <f t="shared" si="37"/>
        <v>800</v>
      </c>
      <c r="Q191" s="67">
        <f>IF('data''15'!G187&lt;Z191,'data''15'!G187,'data''15'!G187-Z191)</f>
        <v>7</v>
      </c>
      <c r="R191" s="75">
        <v>391.22762793042602</v>
      </c>
      <c r="S191" s="75">
        <v>0</v>
      </c>
      <c r="T191" s="75" t="str">
        <f>+'data''15'!H187</f>
        <v>N</v>
      </c>
      <c r="U191" s="76" t="str">
        <f>'data''15'!I187</f>
        <v>N</v>
      </c>
      <c r="V191" s="77"/>
      <c r="W191" s="78" t="str">
        <f t="shared" si="39"/>
        <v/>
      </c>
      <c r="X191" s="79" t="str">
        <f t="shared" si="40"/>
        <v/>
      </c>
      <c r="Y191" s="77">
        <f t="shared" si="41"/>
        <v>391.22762793042602</v>
      </c>
      <c r="Z191" s="5">
        <v>275</v>
      </c>
      <c r="AA191" s="5">
        <v>0</v>
      </c>
      <c r="AC191" s="35" t="str">
        <f t="shared" si="38"/>
        <v/>
      </c>
    </row>
    <row r="192" spans="1:29">
      <c r="A192" s="80"/>
      <c r="B192" s="66">
        <v>42189</v>
      </c>
      <c r="C192" s="67">
        <v>2092</v>
      </c>
      <c r="D192" s="68">
        <f t="shared" si="28"/>
        <v>-383.7234686160827</v>
      </c>
      <c r="E192" s="69">
        <f t="shared" si="29"/>
        <v>1133.7234686160828</v>
      </c>
      <c r="F192" s="70">
        <f t="shared" si="30"/>
        <v>0</v>
      </c>
      <c r="G192" s="71">
        <f t="shared" si="31"/>
        <v>0</v>
      </c>
      <c r="H192" s="68">
        <f t="shared" si="32"/>
        <v>750</v>
      </c>
      <c r="I192" s="72">
        <f t="shared" si="33"/>
        <v>0</v>
      </c>
      <c r="J192" s="72">
        <f t="shared" si="34"/>
        <v>0</v>
      </c>
      <c r="K192" s="71">
        <f t="shared" si="35"/>
        <v>2267.4670000000001</v>
      </c>
      <c r="L192" s="67">
        <f>'data''15'!C188</f>
        <v>3017.4670000000001</v>
      </c>
      <c r="M192" s="67">
        <f t="shared" si="36"/>
        <v>-383.7234686160827</v>
      </c>
      <c r="N192" s="73">
        <f>'data''15'!D188</f>
        <v>750</v>
      </c>
      <c r="O192" s="70">
        <f>+'data''15'!F188</f>
        <v>50</v>
      </c>
      <c r="P192" s="74">
        <f t="shared" si="37"/>
        <v>800</v>
      </c>
      <c r="Q192" s="67">
        <f>IF('data''15'!G188&lt;Z192,'data''15'!G188,'data''15'!G188-Z192)</f>
        <v>7</v>
      </c>
      <c r="R192" s="75">
        <v>390.7234686160827</v>
      </c>
      <c r="S192" s="75">
        <v>0</v>
      </c>
      <c r="T192" s="75" t="str">
        <f>+'data''15'!H188</f>
        <v>N</v>
      </c>
      <c r="U192" s="76" t="str">
        <f>'data''15'!I188</f>
        <v>N</v>
      </c>
      <c r="V192" s="77"/>
      <c r="W192" s="78" t="str">
        <f t="shared" si="39"/>
        <v/>
      </c>
      <c r="X192" s="79" t="str">
        <f t="shared" si="40"/>
        <v/>
      </c>
      <c r="Y192" s="77">
        <f t="shared" si="41"/>
        <v>390.7234686160827</v>
      </c>
      <c r="Z192" s="5">
        <v>275</v>
      </c>
      <c r="AA192" s="5">
        <v>0</v>
      </c>
      <c r="AC192" s="35" t="str">
        <f t="shared" si="38"/>
        <v/>
      </c>
    </row>
    <row r="193" spans="1:29">
      <c r="A193" s="80"/>
      <c r="B193" s="66">
        <v>42190</v>
      </c>
      <c r="C193" s="67">
        <v>2097</v>
      </c>
      <c r="D193" s="68">
        <f t="shared" si="28"/>
        <v>-384</v>
      </c>
      <c r="E193" s="69">
        <f t="shared" si="29"/>
        <v>1134</v>
      </c>
      <c r="F193" s="70">
        <f t="shared" si="30"/>
        <v>0</v>
      </c>
      <c r="G193" s="71">
        <f t="shared" si="31"/>
        <v>0</v>
      </c>
      <c r="H193" s="68">
        <f t="shared" si="32"/>
        <v>750</v>
      </c>
      <c r="I193" s="72">
        <f t="shared" si="33"/>
        <v>0</v>
      </c>
      <c r="J193" s="72">
        <f t="shared" si="34"/>
        <v>0</v>
      </c>
      <c r="K193" s="71">
        <f t="shared" si="35"/>
        <v>2248.4899999999998</v>
      </c>
      <c r="L193" s="67">
        <f>'data''15'!C189</f>
        <v>2998.49</v>
      </c>
      <c r="M193" s="67">
        <f t="shared" si="36"/>
        <v>-384</v>
      </c>
      <c r="N193" s="73">
        <f>'data''15'!D189</f>
        <v>750</v>
      </c>
      <c r="O193" s="70">
        <f>+'data''15'!F189</f>
        <v>50</v>
      </c>
      <c r="P193" s="74">
        <f t="shared" si="37"/>
        <v>800</v>
      </c>
      <c r="Q193" s="67">
        <f>IF('data''15'!G189&lt;Z193,'data''15'!G189,'data''15'!G189-Z193)</f>
        <v>7</v>
      </c>
      <c r="R193" s="75">
        <v>391</v>
      </c>
      <c r="S193" s="75">
        <v>0</v>
      </c>
      <c r="T193" s="75" t="str">
        <f>+'data''15'!H189</f>
        <v>N</v>
      </c>
      <c r="U193" s="76" t="str">
        <f>'data''15'!I189</f>
        <v>N</v>
      </c>
      <c r="V193" s="77"/>
      <c r="W193" s="78" t="str">
        <f t="shared" si="39"/>
        <v/>
      </c>
      <c r="X193" s="79" t="str">
        <f t="shared" si="40"/>
        <v/>
      </c>
      <c r="Y193" s="77">
        <f t="shared" si="41"/>
        <v>391</v>
      </c>
      <c r="Z193" s="5">
        <v>275</v>
      </c>
      <c r="AA193" s="5">
        <v>0</v>
      </c>
      <c r="AC193" s="35" t="str">
        <f t="shared" si="38"/>
        <v/>
      </c>
    </row>
    <row r="194" spans="1:29">
      <c r="A194" s="80"/>
      <c r="B194" s="66">
        <v>42191</v>
      </c>
      <c r="C194" s="67">
        <v>2090</v>
      </c>
      <c r="D194" s="68">
        <f t="shared" si="28"/>
        <v>-383.7234686160827</v>
      </c>
      <c r="E194" s="69">
        <f t="shared" si="29"/>
        <v>1133.7234686160828</v>
      </c>
      <c r="F194" s="70">
        <f t="shared" si="30"/>
        <v>0</v>
      </c>
      <c r="G194" s="71">
        <f t="shared" si="31"/>
        <v>0</v>
      </c>
      <c r="H194" s="68">
        <f t="shared" si="32"/>
        <v>750</v>
      </c>
      <c r="I194" s="72">
        <f t="shared" si="33"/>
        <v>0</v>
      </c>
      <c r="J194" s="72">
        <f t="shared" si="34"/>
        <v>0</v>
      </c>
      <c r="K194" s="71">
        <f t="shared" si="35"/>
        <v>2259.3990000000003</v>
      </c>
      <c r="L194" s="67">
        <f>'data''15'!C190</f>
        <v>3009.3990000000003</v>
      </c>
      <c r="M194" s="67">
        <f t="shared" si="36"/>
        <v>-383.7234686160827</v>
      </c>
      <c r="N194" s="73">
        <f>'data''15'!D190</f>
        <v>750</v>
      </c>
      <c r="O194" s="70">
        <f>+'data''15'!F190</f>
        <v>50</v>
      </c>
      <c r="P194" s="74">
        <f t="shared" si="37"/>
        <v>800</v>
      </c>
      <c r="Q194" s="67">
        <f>IF('data''15'!G190&lt;Z194,'data''15'!G190,'data''15'!G190-Z194)</f>
        <v>7</v>
      </c>
      <c r="R194" s="75">
        <v>390.7234686160827</v>
      </c>
      <c r="S194" s="75">
        <v>0</v>
      </c>
      <c r="T194" s="75" t="str">
        <f>+'data''15'!H190</f>
        <v>N</v>
      </c>
      <c r="U194" s="76" t="str">
        <f>'data''15'!I190</f>
        <v>N</v>
      </c>
      <c r="V194" s="77"/>
      <c r="W194" s="78" t="str">
        <f t="shared" si="39"/>
        <v/>
      </c>
      <c r="X194" s="79" t="str">
        <f t="shared" si="40"/>
        <v/>
      </c>
      <c r="Y194" s="77">
        <f t="shared" si="41"/>
        <v>390.7234686160827</v>
      </c>
      <c r="Z194" s="5">
        <v>275</v>
      </c>
      <c r="AA194" s="5">
        <v>0</v>
      </c>
      <c r="AC194" s="35" t="str">
        <f t="shared" si="38"/>
        <v/>
      </c>
    </row>
    <row r="195" spans="1:29">
      <c r="A195" s="80"/>
      <c r="B195" s="66">
        <v>42192</v>
      </c>
      <c r="C195" s="67">
        <v>2109</v>
      </c>
      <c r="D195" s="68">
        <f t="shared" si="28"/>
        <v>-101.52558608520292</v>
      </c>
      <c r="E195" s="69">
        <f t="shared" si="29"/>
        <v>851.52558608520292</v>
      </c>
      <c r="F195" s="70">
        <f t="shared" si="30"/>
        <v>0</v>
      </c>
      <c r="G195" s="71">
        <f t="shared" si="31"/>
        <v>0</v>
      </c>
      <c r="H195" s="68">
        <f t="shared" si="32"/>
        <v>750</v>
      </c>
      <c r="I195" s="72">
        <f t="shared" si="33"/>
        <v>0</v>
      </c>
      <c r="J195" s="72">
        <f t="shared" si="34"/>
        <v>0</v>
      </c>
      <c r="K195" s="71">
        <f t="shared" si="35"/>
        <v>2430.029423</v>
      </c>
      <c r="L195" s="67">
        <f>'data''15'!C191</f>
        <v>3180.029423</v>
      </c>
      <c r="M195" s="67">
        <f t="shared" si="36"/>
        <v>-101.52558608520292</v>
      </c>
      <c r="N195" s="73">
        <f>'data''15'!D191</f>
        <v>750</v>
      </c>
      <c r="O195" s="70">
        <f>+'data''15'!F191</f>
        <v>50</v>
      </c>
      <c r="P195" s="74">
        <f t="shared" si="37"/>
        <v>800</v>
      </c>
      <c r="Q195" s="67">
        <f>IF('data''15'!G191&lt;Z195,'data''15'!G191,'data''15'!G191-Z195)</f>
        <v>144</v>
      </c>
      <c r="R195" s="75">
        <v>245.52558608520292</v>
      </c>
      <c r="S195" s="75">
        <v>0</v>
      </c>
      <c r="T195" s="75" t="str">
        <f>+'data''15'!H191</f>
        <v>N</v>
      </c>
      <c r="U195" s="76" t="str">
        <f>'data''15'!I191</f>
        <v>N</v>
      </c>
      <c r="V195" s="77"/>
      <c r="W195" s="78" t="str">
        <f t="shared" si="39"/>
        <v/>
      </c>
      <c r="X195" s="79" t="str">
        <f t="shared" si="40"/>
        <v/>
      </c>
      <c r="Y195" s="77">
        <f t="shared" si="41"/>
        <v>245.52558608520292</v>
      </c>
      <c r="Z195" s="5">
        <v>275</v>
      </c>
      <c r="AA195" s="5">
        <v>0</v>
      </c>
      <c r="AC195" s="35" t="str">
        <f t="shared" si="38"/>
        <v/>
      </c>
    </row>
    <row r="196" spans="1:29">
      <c r="A196" s="80"/>
      <c r="B196" s="66">
        <v>42193</v>
      </c>
      <c r="C196" s="67">
        <v>2071</v>
      </c>
      <c r="D196" s="68">
        <f t="shared" si="28"/>
        <v>-78.988152256112926</v>
      </c>
      <c r="E196" s="69">
        <f t="shared" si="29"/>
        <v>828.98815225611293</v>
      </c>
      <c r="F196" s="70">
        <f t="shared" si="30"/>
        <v>0</v>
      </c>
      <c r="G196" s="71">
        <f t="shared" si="31"/>
        <v>0</v>
      </c>
      <c r="H196" s="68">
        <f t="shared" si="32"/>
        <v>750</v>
      </c>
      <c r="I196" s="72">
        <f t="shared" si="33"/>
        <v>0</v>
      </c>
      <c r="J196" s="72">
        <f t="shared" si="34"/>
        <v>0</v>
      </c>
      <c r="K196" s="71">
        <f t="shared" si="35"/>
        <v>2508</v>
      </c>
      <c r="L196" s="67">
        <f>'data''15'!C192</f>
        <v>3258</v>
      </c>
      <c r="M196" s="67">
        <f t="shared" si="36"/>
        <v>-78.988152256112926</v>
      </c>
      <c r="N196" s="73">
        <f>'data''15'!D192</f>
        <v>750</v>
      </c>
      <c r="O196" s="70">
        <f>+'data''15'!F192</f>
        <v>50</v>
      </c>
      <c r="P196" s="74">
        <f t="shared" si="37"/>
        <v>800</v>
      </c>
      <c r="Q196" s="67">
        <f>IF('data''15'!G192&lt;Z196,'data''15'!G192,'data''15'!G192-Z196)</f>
        <v>162</v>
      </c>
      <c r="R196" s="75">
        <v>240.98815225611293</v>
      </c>
      <c r="S196" s="75">
        <v>0</v>
      </c>
      <c r="T196" s="75" t="str">
        <f>+'data''15'!H192</f>
        <v>N</v>
      </c>
      <c r="U196" s="76" t="str">
        <f>'data''15'!I192</f>
        <v>N</v>
      </c>
      <c r="V196" s="77"/>
      <c r="W196" s="78" t="str">
        <f t="shared" si="39"/>
        <v/>
      </c>
      <c r="X196" s="79" t="str">
        <f t="shared" si="40"/>
        <v/>
      </c>
      <c r="Y196" s="77">
        <f t="shared" si="41"/>
        <v>240.98815225611293</v>
      </c>
      <c r="Z196" s="5">
        <v>275</v>
      </c>
      <c r="AA196" s="5">
        <v>0</v>
      </c>
      <c r="AC196" s="35" t="str">
        <f t="shared" si="38"/>
        <v/>
      </c>
    </row>
    <row r="197" spans="1:29">
      <c r="A197" s="80"/>
      <c r="B197" s="66">
        <v>42194</v>
      </c>
      <c r="C197" s="67">
        <v>2018</v>
      </c>
      <c r="D197" s="68">
        <f t="shared" si="28"/>
        <v>-231.97151499873959</v>
      </c>
      <c r="E197" s="69">
        <f t="shared" si="29"/>
        <v>981.97151499873962</v>
      </c>
      <c r="F197" s="70">
        <f t="shared" si="30"/>
        <v>0</v>
      </c>
      <c r="G197" s="71">
        <f t="shared" si="31"/>
        <v>0</v>
      </c>
      <c r="H197" s="68">
        <f t="shared" si="32"/>
        <v>750</v>
      </c>
      <c r="I197" s="72">
        <f t="shared" si="33"/>
        <v>0</v>
      </c>
      <c r="J197" s="72">
        <f t="shared" si="34"/>
        <v>0</v>
      </c>
      <c r="K197" s="71">
        <f t="shared" si="35"/>
        <v>2505.5882619720578</v>
      </c>
      <c r="L197" s="67">
        <f>'data''15'!C193</f>
        <v>3255.5882619720578</v>
      </c>
      <c r="M197" s="67">
        <f t="shared" si="36"/>
        <v>-231.97151499873959</v>
      </c>
      <c r="N197" s="73">
        <f>'data''15'!D193</f>
        <v>750</v>
      </c>
      <c r="O197" s="70">
        <f>+'data''15'!F193</f>
        <v>50</v>
      </c>
      <c r="P197" s="74">
        <f t="shared" si="37"/>
        <v>800</v>
      </c>
      <c r="Q197" s="67">
        <f>IF('data''15'!G193&lt;Z197,'data''15'!G193,'data''15'!G193-Z197)</f>
        <v>7</v>
      </c>
      <c r="R197" s="75">
        <v>238.97151499873959</v>
      </c>
      <c r="S197" s="75">
        <v>0</v>
      </c>
      <c r="T197" s="75" t="str">
        <f>+'data''15'!H193</f>
        <v>N</v>
      </c>
      <c r="U197" s="76" t="str">
        <f>'data''15'!I193</f>
        <v>N</v>
      </c>
      <c r="V197" s="77"/>
      <c r="W197" s="78" t="str">
        <f t="shared" si="39"/>
        <v/>
      </c>
      <c r="X197" s="79" t="str">
        <f t="shared" si="40"/>
        <v/>
      </c>
      <c r="Y197" s="77">
        <f t="shared" si="41"/>
        <v>238.97151499873959</v>
      </c>
      <c r="Z197" s="5">
        <v>275</v>
      </c>
      <c r="AA197" s="5">
        <v>0</v>
      </c>
      <c r="AC197" s="35" t="str">
        <f t="shared" si="38"/>
        <v/>
      </c>
    </row>
    <row r="198" spans="1:29">
      <c r="A198" s="80"/>
      <c r="B198" s="66">
        <v>42195</v>
      </c>
      <c r="C198" s="67">
        <v>2008</v>
      </c>
      <c r="D198" s="68">
        <f t="shared" si="28"/>
        <v>-242.55886059994958</v>
      </c>
      <c r="E198" s="69">
        <f t="shared" si="29"/>
        <v>992.55886059994964</v>
      </c>
      <c r="F198" s="70">
        <f t="shared" si="30"/>
        <v>0</v>
      </c>
      <c r="G198" s="71">
        <f t="shared" si="31"/>
        <v>0</v>
      </c>
      <c r="H198" s="68">
        <f t="shared" si="32"/>
        <v>750</v>
      </c>
      <c r="I198" s="72">
        <f t="shared" si="33"/>
        <v>0</v>
      </c>
      <c r="J198" s="72">
        <f t="shared" si="34"/>
        <v>0</v>
      </c>
      <c r="K198" s="71">
        <f t="shared" si="35"/>
        <v>2527.2257824906646</v>
      </c>
      <c r="L198" s="67">
        <f>'data''15'!C194</f>
        <v>3277.2257824906646</v>
      </c>
      <c r="M198" s="67">
        <f t="shared" si="36"/>
        <v>-242.55886059994958</v>
      </c>
      <c r="N198" s="73">
        <f>'data''15'!D194</f>
        <v>750</v>
      </c>
      <c r="O198" s="70">
        <f>+'data''15'!F194</f>
        <v>50</v>
      </c>
      <c r="P198" s="74">
        <f t="shared" si="37"/>
        <v>800</v>
      </c>
      <c r="Q198" s="67">
        <f>IF('data''15'!G194&lt;Z198,'data''15'!G194,'data''15'!G194-Z198)</f>
        <v>7</v>
      </c>
      <c r="R198" s="75">
        <v>249.55886059994958</v>
      </c>
      <c r="S198" s="75">
        <v>0</v>
      </c>
      <c r="T198" s="75" t="str">
        <f>+'data''15'!H194</f>
        <v>N</v>
      </c>
      <c r="U198" s="76" t="str">
        <f>'data''15'!I194</f>
        <v>N</v>
      </c>
      <c r="V198" s="77"/>
      <c r="W198" s="78" t="str">
        <f t="shared" si="39"/>
        <v/>
      </c>
      <c r="X198" s="79" t="str">
        <f t="shared" si="40"/>
        <v/>
      </c>
      <c r="Y198" s="77">
        <f t="shared" si="41"/>
        <v>249.55886059994958</v>
      </c>
      <c r="Z198" s="5">
        <v>275</v>
      </c>
      <c r="AA198" s="5">
        <v>0</v>
      </c>
      <c r="AC198" s="35" t="str">
        <f t="shared" si="38"/>
        <v/>
      </c>
    </row>
    <row r="199" spans="1:29">
      <c r="A199" s="80"/>
      <c r="B199" s="66">
        <v>42196</v>
      </c>
      <c r="C199" s="67">
        <v>1967</v>
      </c>
      <c r="D199" s="68">
        <f t="shared" si="28"/>
        <v>-242.55886059994958</v>
      </c>
      <c r="E199" s="69">
        <f t="shared" si="29"/>
        <v>992.55886059994964</v>
      </c>
      <c r="F199" s="70">
        <f t="shared" si="30"/>
        <v>0</v>
      </c>
      <c r="G199" s="71">
        <f t="shared" si="31"/>
        <v>0</v>
      </c>
      <c r="H199" s="68">
        <f t="shared" si="32"/>
        <v>750</v>
      </c>
      <c r="I199" s="72">
        <f t="shared" si="33"/>
        <v>0</v>
      </c>
      <c r="J199" s="72">
        <f t="shared" si="34"/>
        <v>0</v>
      </c>
      <c r="K199" s="71">
        <f t="shared" si="35"/>
        <v>2503.9182604547987</v>
      </c>
      <c r="L199" s="67">
        <f>'data''15'!C195</f>
        <v>3253.9182604547987</v>
      </c>
      <c r="M199" s="67">
        <f t="shared" si="36"/>
        <v>-242.55886059994958</v>
      </c>
      <c r="N199" s="73">
        <f>'data''15'!D195</f>
        <v>750</v>
      </c>
      <c r="O199" s="70">
        <f>+'data''15'!F195</f>
        <v>50</v>
      </c>
      <c r="P199" s="74">
        <f t="shared" si="37"/>
        <v>800</v>
      </c>
      <c r="Q199" s="67">
        <f>IF('data''15'!G195&lt;Z199,'data''15'!G195,'data''15'!G195-Z199)</f>
        <v>7</v>
      </c>
      <c r="R199" s="75">
        <v>249.55886059994958</v>
      </c>
      <c r="S199" s="75">
        <v>0</v>
      </c>
      <c r="T199" s="75" t="str">
        <f>+'data''15'!H195</f>
        <v>N</v>
      </c>
      <c r="U199" s="76" t="str">
        <f>'data''15'!I195</f>
        <v>N</v>
      </c>
      <c r="V199" s="77"/>
      <c r="W199" s="78" t="str">
        <f t="shared" si="39"/>
        <v/>
      </c>
      <c r="X199" s="79" t="str">
        <f t="shared" si="40"/>
        <v/>
      </c>
      <c r="Y199" s="77">
        <f t="shared" si="41"/>
        <v>249.55886059994958</v>
      </c>
      <c r="Z199" s="5">
        <v>275</v>
      </c>
      <c r="AA199" s="5">
        <v>0</v>
      </c>
      <c r="AC199" s="35" t="str">
        <f t="shared" si="38"/>
        <v/>
      </c>
    </row>
    <row r="200" spans="1:29">
      <c r="A200" s="80"/>
      <c r="B200" s="66">
        <v>42197</v>
      </c>
      <c r="C200" s="67">
        <v>1949</v>
      </c>
      <c r="D200" s="68">
        <f t="shared" ref="D200:D263" si="42">IF(T200="N",IF(U200="n",IF(N200&gt;M200,M200,N200),0),0)</f>
        <v>-243.06301991429291</v>
      </c>
      <c r="E200" s="69">
        <f t="shared" ref="E200:E263" si="43">IF(T200="n",IF(U200="n",IF(N200&gt;M200,N200-M200,0),0),0)</f>
        <v>993.06301991429291</v>
      </c>
      <c r="F200" s="70">
        <f t="shared" ref="F200:F263" si="44">IF(T200="y",IF(U200="n",L200-N200,0),0)</f>
        <v>0</v>
      </c>
      <c r="G200" s="71">
        <f t="shared" ref="G200:G263" si="45">IF(T200="y",N200,0)</f>
        <v>0</v>
      </c>
      <c r="H200" s="68">
        <f t="shared" ref="H200:H263" si="46">+D200+E200+F200+G200</f>
        <v>750</v>
      </c>
      <c r="I200" s="72">
        <f t="shared" ref="I200:I263" si="47">IF(U200="y",L200-N200,0)</f>
        <v>0</v>
      </c>
      <c r="J200" s="72">
        <f t="shared" ref="J200:J263" si="48">IF(U200="y",0,IF(T200="y",0,IF(L200-H200&gt;0,IF(M200-H200&gt;0,IF(L200&gt;=M200,M200-H200,IF(M200-L200&gt;0,L200-H200,0)),0),0)))</f>
        <v>0</v>
      </c>
      <c r="K200" s="71">
        <f t="shared" ref="K200:K263" si="49">IF(U200="y",0,IF(T200="y",0,IF(L200-H200&gt;0,IF(H200-M200&gt;0,L200-H200,IF(L200-M200&gt;0,L200-M200,0)),0)))</f>
        <v>2505.9012441574941</v>
      </c>
      <c r="L200" s="67">
        <f>'data''15'!C196</f>
        <v>3255.9012441574941</v>
      </c>
      <c r="M200" s="67">
        <f t="shared" ref="M200:M263" si="50">+Q200-R200-S200</f>
        <v>-243.06301991429291</v>
      </c>
      <c r="N200" s="73">
        <f>'data''15'!D196</f>
        <v>750</v>
      </c>
      <c r="O200" s="70">
        <f>+'data''15'!F196</f>
        <v>50</v>
      </c>
      <c r="P200" s="74">
        <f t="shared" ref="P200:P263" si="51">SUM(N200:O200)</f>
        <v>800</v>
      </c>
      <c r="Q200" s="67">
        <f>IF('data''15'!G196&lt;Z200,'data''15'!G196,'data''15'!G196-Z200)</f>
        <v>7</v>
      </c>
      <c r="R200" s="75">
        <v>250.06301991429291</v>
      </c>
      <c r="S200" s="75">
        <v>0</v>
      </c>
      <c r="T200" s="75" t="str">
        <f>+'data''15'!H196</f>
        <v>N</v>
      </c>
      <c r="U200" s="76" t="str">
        <f>'data''15'!I196</f>
        <v>N</v>
      </c>
      <c r="V200" s="77"/>
      <c r="W200" s="78" t="str">
        <f t="shared" si="39"/>
        <v/>
      </c>
      <c r="X200" s="79" t="str">
        <f t="shared" si="40"/>
        <v/>
      </c>
      <c r="Y200" s="77">
        <f t="shared" si="41"/>
        <v>250.06301991429291</v>
      </c>
      <c r="Z200" s="5">
        <v>275</v>
      </c>
      <c r="AA200" s="5">
        <v>0</v>
      </c>
      <c r="AC200" s="35" t="str">
        <f t="shared" ref="AC200:AC263" si="52">IF(D200+J200&lt;=Q200,"","y")</f>
        <v/>
      </c>
    </row>
    <row r="201" spans="1:29">
      <c r="A201" s="80"/>
      <c r="B201" s="66">
        <v>42198</v>
      </c>
      <c r="C201" s="67">
        <v>1926</v>
      </c>
      <c r="D201" s="68">
        <f t="shared" si="42"/>
        <v>-231.97151499873959</v>
      </c>
      <c r="E201" s="69">
        <f t="shared" si="43"/>
        <v>981.97151499873962</v>
      </c>
      <c r="F201" s="70">
        <f t="shared" si="44"/>
        <v>0</v>
      </c>
      <c r="G201" s="71">
        <f t="shared" si="45"/>
        <v>0</v>
      </c>
      <c r="H201" s="68">
        <f t="shared" si="46"/>
        <v>750</v>
      </c>
      <c r="I201" s="72">
        <f t="shared" si="47"/>
        <v>0</v>
      </c>
      <c r="J201" s="72">
        <f t="shared" si="48"/>
        <v>0</v>
      </c>
      <c r="K201" s="71">
        <f t="shared" si="49"/>
        <v>2500.4665868167149</v>
      </c>
      <c r="L201" s="67">
        <f>'data''15'!C197</f>
        <v>3250.4665868167149</v>
      </c>
      <c r="M201" s="67">
        <f t="shared" si="50"/>
        <v>-231.97151499873959</v>
      </c>
      <c r="N201" s="73">
        <f>'data''15'!D197</f>
        <v>750</v>
      </c>
      <c r="O201" s="70">
        <f>+'data''15'!F197</f>
        <v>50</v>
      </c>
      <c r="P201" s="74">
        <f t="shared" si="51"/>
        <v>800</v>
      </c>
      <c r="Q201" s="67">
        <f>IF('data''15'!G197&lt;Z201,'data''15'!G197,'data''15'!G197-Z201)</f>
        <v>7</v>
      </c>
      <c r="R201" s="75">
        <v>238.97151499873959</v>
      </c>
      <c r="S201" s="75">
        <v>0</v>
      </c>
      <c r="T201" s="75" t="str">
        <f>+'data''15'!H197</f>
        <v>N</v>
      </c>
      <c r="U201" s="76" t="str">
        <f>'data''15'!I197</f>
        <v>N</v>
      </c>
      <c r="V201" s="77"/>
      <c r="W201" s="78" t="str">
        <f t="shared" ref="W201:W264" si="53">IF(SUM(H201:K201)=L201,"","sum of col (6)-(9) not equal to col (10)")</f>
        <v/>
      </c>
      <c r="X201" s="79" t="str">
        <f t="shared" ref="X201:X264" si="54">IF(T201="N",IF(U201="Y","Col (16)&amp; Col (17) Mismatch",""),"")</f>
        <v/>
      </c>
      <c r="Y201" s="77">
        <f t="shared" ref="Y201:Y264" si="55">IF(T201="y", Q201, Q201-J201-D201)</f>
        <v>238.97151499873959</v>
      </c>
      <c r="Z201" s="5">
        <v>275</v>
      </c>
      <c r="AA201" s="5">
        <v>0</v>
      </c>
      <c r="AC201" s="35" t="str">
        <f t="shared" si="52"/>
        <v/>
      </c>
    </row>
    <row r="202" spans="1:29">
      <c r="A202" s="80"/>
      <c r="B202" s="66">
        <v>42199</v>
      </c>
      <c r="C202" s="67">
        <v>1865</v>
      </c>
      <c r="D202" s="68">
        <f t="shared" si="42"/>
        <v>-242.55886059994958</v>
      </c>
      <c r="E202" s="69">
        <f t="shared" si="43"/>
        <v>992.55886059994964</v>
      </c>
      <c r="F202" s="70">
        <f t="shared" si="44"/>
        <v>0</v>
      </c>
      <c r="G202" s="71">
        <f t="shared" si="45"/>
        <v>0</v>
      </c>
      <c r="H202" s="68">
        <f t="shared" si="46"/>
        <v>750</v>
      </c>
      <c r="I202" s="72">
        <f t="shared" si="47"/>
        <v>0</v>
      </c>
      <c r="J202" s="72">
        <f t="shared" si="48"/>
        <v>0</v>
      </c>
      <c r="K202" s="71">
        <f t="shared" si="49"/>
        <v>2517.3143999999998</v>
      </c>
      <c r="L202" s="67">
        <f>'data''15'!C198</f>
        <v>3267.3143999999998</v>
      </c>
      <c r="M202" s="67">
        <f t="shared" si="50"/>
        <v>-242.55886059994958</v>
      </c>
      <c r="N202" s="73">
        <f>'data''15'!D198</f>
        <v>750</v>
      </c>
      <c r="O202" s="70">
        <f>+'data''15'!F198</f>
        <v>50</v>
      </c>
      <c r="P202" s="74">
        <f t="shared" si="51"/>
        <v>800</v>
      </c>
      <c r="Q202" s="67">
        <f>IF('data''15'!G198&lt;Z202,'data''15'!G198,'data''15'!G198-Z202)</f>
        <v>7</v>
      </c>
      <c r="R202" s="75">
        <v>249.55886059994958</v>
      </c>
      <c r="S202" s="75">
        <v>0</v>
      </c>
      <c r="T202" s="75" t="str">
        <f>+'data''15'!H198</f>
        <v>N</v>
      </c>
      <c r="U202" s="76" t="str">
        <f>'data''15'!I198</f>
        <v>N</v>
      </c>
      <c r="V202" s="77"/>
      <c r="W202" s="78" t="str">
        <f t="shared" si="53"/>
        <v/>
      </c>
      <c r="X202" s="79" t="str">
        <f t="shared" si="54"/>
        <v/>
      </c>
      <c r="Y202" s="77">
        <f t="shared" si="55"/>
        <v>249.55886059994958</v>
      </c>
      <c r="Z202" s="5">
        <v>275</v>
      </c>
      <c r="AA202" s="5">
        <v>0</v>
      </c>
      <c r="AC202" s="35" t="str">
        <f t="shared" si="52"/>
        <v/>
      </c>
    </row>
    <row r="203" spans="1:29">
      <c r="A203" s="80"/>
      <c r="B203" s="66">
        <v>42200</v>
      </c>
      <c r="C203" s="67">
        <v>1826</v>
      </c>
      <c r="D203" s="68">
        <f t="shared" si="42"/>
        <v>-242.55886059994958</v>
      </c>
      <c r="E203" s="69">
        <f t="shared" si="43"/>
        <v>992.55886059994964</v>
      </c>
      <c r="F203" s="70">
        <f t="shared" si="44"/>
        <v>0</v>
      </c>
      <c r="G203" s="71">
        <f t="shared" si="45"/>
        <v>0</v>
      </c>
      <c r="H203" s="68">
        <f t="shared" si="46"/>
        <v>750</v>
      </c>
      <c r="I203" s="72">
        <f t="shared" si="47"/>
        <v>0</v>
      </c>
      <c r="J203" s="72">
        <f t="shared" si="48"/>
        <v>0</v>
      </c>
      <c r="K203" s="71">
        <f t="shared" si="49"/>
        <v>2517.08</v>
      </c>
      <c r="L203" s="67">
        <f>'data''15'!C199</f>
        <v>3267.08</v>
      </c>
      <c r="M203" s="67">
        <f t="shared" si="50"/>
        <v>-242.55886059994958</v>
      </c>
      <c r="N203" s="73">
        <f>'data''15'!D199</f>
        <v>750</v>
      </c>
      <c r="O203" s="70">
        <f>+'data''15'!F199</f>
        <v>50</v>
      </c>
      <c r="P203" s="74">
        <f t="shared" si="51"/>
        <v>800</v>
      </c>
      <c r="Q203" s="67">
        <f>IF('data''15'!G199&lt;Z203,'data''15'!G199,'data''15'!G199-Z203)</f>
        <v>7</v>
      </c>
      <c r="R203" s="75">
        <v>249.55886059994958</v>
      </c>
      <c r="S203" s="75">
        <v>0</v>
      </c>
      <c r="T203" s="75" t="str">
        <f>+'data''15'!H199</f>
        <v>N</v>
      </c>
      <c r="U203" s="76" t="str">
        <f>'data''15'!I199</f>
        <v>N</v>
      </c>
      <c r="V203" s="77"/>
      <c r="W203" s="78" t="str">
        <f t="shared" si="53"/>
        <v/>
      </c>
      <c r="X203" s="79" t="str">
        <f t="shared" si="54"/>
        <v/>
      </c>
      <c r="Y203" s="77">
        <f t="shared" si="55"/>
        <v>249.55886059994958</v>
      </c>
      <c r="Z203" s="5">
        <v>275</v>
      </c>
      <c r="AA203" s="5">
        <v>0</v>
      </c>
      <c r="AC203" s="35" t="str">
        <f t="shared" si="52"/>
        <v/>
      </c>
    </row>
    <row r="204" spans="1:29">
      <c r="A204" s="80"/>
      <c r="B204" s="66">
        <v>42201</v>
      </c>
      <c r="C204" s="67">
        <v>1837</v>
      </c>
      <c r="D204" s="68">
        <f t="shared" si="42"/>
        <v>-215.33425762540963</v>
      </c>
      <c r="E204" s="69">
        <f t="shared" si="43"/>
        <v>965.33425762540969</v>
      </c>
      <c r="F204" s="70">
        <f t="shared" si="44"/>
        <v>0</v>
      </c>
      <c r="G204" s="71">
        <f t="shared" si="45"/>
        <v>0</v>
      </c>
      <c r="H204" s="68">
        <f t="shared" si="46"/>
        <v>750</v>
      </c>
      <c r="I204" s="72">
        <f t="shared" si="47"/>
        <v>0</v>
      </c>
      <c r="J204" s="72">
        <f t="shared" si="48"/>
        <v>0</v>
      </c>
      <c r="K204" s="71">
        <f t="shared" si="49"/>
        <v>2497.71477</v>
      </c>
      <c r="L204" s="67">
        <f>'data''15'!C200</f>
        <v>3247.71477</v>
      </c>
      <c r="M204" s="67">
        <f t="shared" si="50"/>
        <v>-215.33425762540963</v>
      </c>
      <c r="N204" s="73">
        <f>'data''15'!D200</f>
        <v>750</v>
      </c>
      <c r="O204" s="70">
        <f>+'data''15'!F200</f>
        <v>50</v>
      </c>
      <c r="P204" s="74">
        <f t="shared" si="51"/>
        <v>800</v>
      </c>
      <c r="Q204" s="67">
        <f>IF('data''15'!G200&lt;Z204,'data''15'!G200,'data''15'!G200-Z204)</f>
        <v>7</v>
      </c>
      <c r="R204" s="75">
        <v>222.33425762540963</v>
      </c>
      <c r="S204" s="75">
        <v>0</v>
      </c>
      <c r="T204" s="75" t="str">
        <f>+'data''15'!H200</f>
        <v>N</v>
      </c>
      <c r="U204" s="76" t="str">
        <f>'data''15'!I200</f>
        <v>N</v>
      </c>
      <c r="V204" s="77"/>
      <c r="W204" s="78" t="str">
        <f t="shared" si="53"/>
        <v/>
      </c>
      <c r="X204" s="79" t="str">
        <f t="shared" si="54"/>
        <v/>
      </c>
      <c r="Y204" s="77">
        <f t="shared" si="55"/>
        <v>222.33425762540963</v>
      </c>
      <c r="Z204" s="5">
        <v>275</v>
      </c>
      <c r="AA204" s="5">
        <v>0</v>
      </c>
      <c r="AC204" s="35" t="str">
        <f t="shared" si="52"/>
        <v/>
      </c>
    </row>
    <row r="205" spans="1:29">
      <c r="A205" s="80"/>
      <c r="B205" s="66">
        <v>42202</v>
      </c>
      <c r="C205" s="67">
        <v>1852</v>
      </c>
      <c r="D205" s="68">
        <f t="shared" si="42"/>
        <v>-221.3841693975296</v>
      </c>
      <c r="E205" s="69">
        <f t="shared" si="43"/>
        <v>971.3841693975296</v>
      </c>
      <c r="F205" s="70">
        <f t="shared" si="44"/>
        <v>0</v>
      </c>
      <c r="G205" s="71">
        <f t="shared" si="45"/>
        <v>0</v>
      </c>
      <c r="H205" s="68">
        <f t="shared" si="46"/>
        <v>750</v>
      </c>
      <c r="I205" s="72">
        <f t="shared" si="47"/>
        <v>0</v>
      </c>
      <c r="J205" s="72">
        <f t="shared" si="48"/>
        <v>0</v>
      </c>
      <c r="K205" s="71">
        <f t="shared" si="49"/>
        <v>2186.2465299999999</v>
      </c>
      <c r="L205" s="67">
        <f>'data''15'!C201</f>
        <v>2936.2465299999999</v>
      </c>
      <c r="M205" s="67">
        <f t="shared" si="50"/>
        <v>-221.3841693975296</v>
      </c>
      <c r="N205" s="73">
        <f>'data''15'!D201</f>
        <v>750</v>
      </c>
      <c r="O205" s="70">
        <f>+'data''15'!F201</f>
        <v>50</v>
      </c>
      <c r="P205" s="74">
        <f t="shared" si="51"/>
        <v>800</v>
      </c>
      <c r="Q205" s="67">
        <f>IF('data''15'!G201&lt;Z205,'data''15'!G201,'data''15'!G201-Z205)</f>
        <v>7</v>
      </c>
      <c r="R205" s="75">
        <v>228.3841693975296</v>
      </c>
      <c r="S205" s="75">
        <v>0</v>
      </c>
      <c r="T205" s="75" t="str">
        <f>+'data''15'!H201</f>
        <v>N</v>
      </c>
      <c r="U205" s="76" t="str">
        <f>'data''15'!I201</f>
        <v>N</v>
      </c>
      <c r="V205" s="77"/>
      <c r="W205" s="78" t="str">
        <f t="shared" si="53"/>
        <v/>
      </c>
      <c r="X205" s="79" t="str">
        <f t="shared" si="54"/>
        <v/>
      </c>
      <c r="Y205" s="77">
        <f t="shared" si="55"/>
        <v>228.3841693975296</v>
      </c>
      <c r="Z205" s="5">
        <v>275</v>
      </c>
      <c r="AA205" s="5">
        <v>0</v>
      </c>
      <c r="AC205" s="35" t="str">
        <f t="shared" si="52"/>
        <v/>
      </c>
    </row>
    <row r="206" spans="1:29">
      <c r="A206" s="80"/>
      <c r="B206" s="66">
        <v>42203</v>
      </c>
      <c r="C206" s="67">
        <v>1867</v>
      </c>
      <c r="D206" s="68">
        <f t="shared" si="42"/>
        <v>-220.88001008318628</v>
      </c>
      <c r="E206" s="69">
        <f t="shared" si="43"/>
        <v>970.88001008318633</v>
      </c>
      <c r="F206" s="70">
        <f t="shared" si="44"/>
        <v>0</v>
      </c>
      <c r="G206" s="71">
        <f t="shared" si="45"/>
        <v>0</v>
      </c>
      <c r="H206" s="68">
        <f t="shared" si="46"/>
        <v>750</v>
      </c>
      <c r="I206" s="72">
        <f t="shared" si="47"/>
        <v>0</v>
      </c>
      <c r="J206" s="72">
        <f t="shared" si="48"/>
        <v>0</v>
      </c>
      <c r="K206" s="71">
        <f t="shared" si="49"/>
        <v>1995.8619250000002</v>
      </c>
      <c r="L206" s="67">
        <f>'data''15'!C202</f>
        <v>2745.8619250000002</v>
      </c>
      <c r="M206" s="67">
        <f t="shared" si="50"/>
        <v>-220.88001008318628</v>
      </c>
      <c r="N206" s="73">
        <f>'data''15'!D202</f>
        <v>750</v>
      </c>
      <c r="O206" s="70">
        <f>+'data''15'!F202</f>
        <v>50</v>
      </c>
      <c r="P206" s="74">
        <f t="shared" si="51"/>
        <v>800</v>
      </c>
      <c r="Q206" s="67">
        <f>IF('data''15'!G202&lt;Z206,'data''15'!G202,'data''15'!G202-Z206)</f>
        <v>7</v>
      </c>
      <c r="R206" s="75">
        <v>227.88001008318628</v>
      </c>
      <c r="S206" s="75">
        <v>0</v>
      </c>
      <c r="T206" s="75" t="str">
        <f>+'data''15'!H202</f>
        <v>N</v>
      </c>
      <c r="U206" s="76" t="str">
        <f>'data''15'!I202</f>
        <v>N</v>
      </c>
      <c r="V206" s="77"/>
      <c r="W206" s="78" t="str">
        <f t="shared" si="53"/>
        <v/>
      </c>
      <c r="X206" s="79" t="str">
        <f t="shared" si="54"/>
        <v/>
      </c>
      <c r="Y206" s="77">
        <f t="shared" si="55"/>
        <v>227.88001008318628</v>
      </c>
      <c r="Z206" s="5">
        <v>275</v>
      </c>
      <c r="AA206" s="5">
        <v>0</v>
      </c>
      <c r="AC206" s="35" t="str">
        <f t="shared" si="52"/>
        <v/>
      </c>
    </row>
    <row r="207" spans="1:29">
      <c r="A207" s="80"/>
      <c r="B207" s="66">
        <v>42204</v>
      </c>
      <c r="C207" s="67">
        <v>1847</v>
      </c>
      <c r="D207" s="68">
        <f t="shared" si="42"/>
        <v>-43.409125283589617</v>
      </c>
      <c r="E207" s="69">
        <f t="shared" si="43"/>
        <v>793.40912528358967</v>
      </c>
      <c r="F207" s="70">
        <f t="shared" si="44"/>
        <v>0</v>
      </c>
      <c r="G207" s="71">
        <f t="shared" si="45"/>
        <v>0</v>
      </c>
      <c r="H207" s="68">
        <f t="shared" si="46"/>
        <v>750</v>
      </c>
      <c r="I207" s="72">
        <f t="shared" si="47"/>
        <v>0</v>
      </c>
      <c r="J207" s="72">
        <f t="shared" si="48"/>
        <v>0</v>
      </c>
      <c r="K207" s="71">
        <f t="shared" si="49"/>
        <v>2009.4273760000001</v>
      </c>
      <c r="L207" s="67">
        <f>'data''15'!C203</f>
        <v>2759.4273760000001</v>
      </c>
      <c r="M207" s="67">
        <f t="shared" si="50"/>
        <v>-43.409125283589617</v>
      </c>
      <c r="N207" s="73">
        <f>'data''15'!D203</f>
        <v>750</v>
      </c>
      <c r="O207" s="70">
        <f>+'data''15'!F203</f>
        <v>50</v>
      </c>
      <c r="P207" s="74">
        <f t="shared" si="51"/>
        <v>800</v>
      </c>
      <c r="Q207" s="67">
        <f>IF('data''15'!G203&lt;Z207,'data''15'!G203,'data''15'!G203-Z207)</f>
        <v>188</v>
      </c>
      <c r="R207" s="75">
        <v>231.40912528358962</v>
      </c>
      <c r="S207" s="75">
        <v>0</v>
      </c>
      <c r="T207" s="75" t="str">
        <f>+'data''15'!H203</f>
        <v>N</v>
      </c>
      <c r="U207" s="76" t="str">
        <f>'data''15'!I203</f>
        <v>N</v>
      </c>
      <c r="V207" s="77"/>
      <c r="W207" s="78" t="str">
        <f t="shared" si="53"/>
        <v/>
      </c>
      <c r="X207" s="79" t="str">
        <f t="shared" si="54"/>
        <v/>
      </c>
      <c r="Y207" s="77">
        <f t="shared" si="55"/>
        <v>231.40912528358962</v>
      </c>
      <c r="Z207" s="5">
        <v>275</v>
      </c>
      <c r="AA207" s="5">
        <v>0</v>
      </c>
      <c r="AC207" s="35" t="str">
        <f t="shared" si="52"/>
        <v/>
      </c>
    </row>
    <row r="208" spans="1:29">
      <c r="A208" s="80"/>
      <c r="B208" s="66">
        <v>42205</v>
      </c>
      <c r="C208" s="67">
        <v>1853</v>
      </c>
      <c r="D208" s="68">
        <f t="shared" si="42"/>
        <v>-177.40912528358959</v>
      </c>
      <c r="E208" s="69">
        <f t="shared" si="43"/>
        <v>927.40912528358956</v>
      </c>
      <c r="F208" s="70">
        <f t="shared" si="44"/>
        <v>0</v>
      </c>
      <c r="G208" s="71">
        <f t="shared" si="45"/>
        <v>0</v>
      </c>
      <c r="H208" s="68">
        <f t="shared" si="46"/>
        <v>750</v>
      </c>
      <c r="I208" s="72">
        <f t="shared" si="47"/>
        <v>0</v>
      </c>
      <c r="J208" s="72">
        <f t="shared" si="48"/>
        <v>0</v>
      </c>
      <c r="K208" s="71">
        <f t="shared" si="49"/>
        <v>2028.0531699999997</v>
      </c>
      <c r="L208" s="67">
        <f>'data''15'!C204</f>
        <v>2778.0531699999997</v>
      </c>
      <c r="M208" s="67">
        <f t="shared" si="50"/>
        <v>-177.40912528358959</v>
      </c>
      <c r="N208" s="73">
        <f>'data''15'!D204</f>
        <v>750</v>
      </c>
      <c r="O208" s="70">
        <f>+'data''15'!F204</f>
        <v>50</v>
      </c>
      <c r="P208" s="74">
        <f t="shared" si="51"/>
        <v>800</v>
      </c>
      <c r="Q208" s="67">
        <f>IF('data''15'!G204&lt;Z208,'data''15'!G204,'data''15'!G204-Z208)</f>
        <v>54</v>
      </c>
      <c r="R208" s="75">
        <v>231.40912528358959</v>
      </c>
      <c r="S208" s="75">
        <v>0</v>
      </c>
      <c r="T208" s="75" t="str">
        <f>+'data''15'!H204</f>
        <v>N</v>
      </c>
      <c r="U208" s="76" t="str">
        <f>'data''15'!I204</f>
        <v>N</v>
      </c>
      <c r="V208" s="77"/>
      <c r="W208" s="78" t="str">
        <f t="shared" si="53"/>
        <v/>
      </c>
      <c r="X208" s="79" t="str">
        <f t="shared" si="54"/>
        <v/>
      </c>
      <c r="Y208" s="77">
        <f t="shared" si="55"/>
        <v>231.40912528358959</v>
      </c>
      <c r="Z208" s="5">
        <v>275</v>
      </c>
      <c r="AA208" s="5">
        <v>0</v>
      </c>
      <c r="AC208" s="35" t="str">
        <f t="shared" si="52"/>
        <v/>
      </c>
    </row>
    <row r="209" spans="1:29">
      <c r="A209" s="80"/>
      <c r="B209" s="66">
        <v>42206</v>
      </c>
      <c r="C209" s="67">
        <v>1902</v>
      </c>
      <c r="D209" s="68">
        <f t="shared" si="42"/>
        <v>-12</v>
      </c>
      <c r="E209" s="69">
        <f t="shared" si="43"/>
        <v>762</v>
      </c>
      <c r="F209" s="70">
        <f t="shared" si="44"/>
        <v>0</v>
      </c>
      <c r="G209" s="71">
        <f t="shared" si="45"/>
        <v>0</v>
      </c>
      <c r="H209" s="68">
        <f t="shared" si="46"/>
        <v>750</v>
      </c>
      <c r="I209" s="72">
        <f t="shared" si="47"/>
        <v>0</v>
      </c>
      <c r="J209" s="72">
        <f t="shared" si="48"/>
        <v>0</v>
      </c>
      <c r="K209" s="71">
        <f t="shared" si="49"/>
        <v>2209.9490000000001</v>
      </c>
      <c r="L209" s="67">
        <f>'data''15'!C205</f>
        <v>2959.9490000000001</v>
      </c>
      <c r="M209" s="67">
        <f t="shared" si="50"/>
        <v>-12</v>
      </c>
      <c r="N209" s="73">
        <f>'data''15'!D205</f>
        <v>750</v>
      </c>
      <c r="O209" s="70">
        <f>+'data''15'!F205</f>
        <v>50</v>
      </c>
      <c r="P209" s="74">
        <f t="shared" si="51"/>
        <v>800</v>
      </c>
      <c r="Q209" s="67">
        <f>IF('data''15'!G205&lt;Z209,'data''15'!G205,'data''15'!G205-Z209)</f>
        <v>235</v>
      </c>
      <c r="R209" s="75">
        <v>247</v>
      </c>
      <c r="S209" s="75">
        <v>0</v>
      </c>
      <c r="T209" s="75" t="str">
        <f>+'data''15'!H205</f>
        <v>N</v>
      </c>
      <c r="U209" s="76" t="str">
        <f>'data''15'!I205</f>
        <v>N</v>
      </c>
      <c r="V209" s="77"/>
      <c r="W209" s="78" t="str">
        <f t="shared" si="53"/>
        <v/>
      </c>
      <c r="X209" s="79" t="str">
        <f t="shared" si="54"/>
        <v/>
      </c>
      <c r="Y209" s="77">
        <f t="shared" si="55"/>
        <v>247</v>
      </c>
      <c r="Z209" s="5">
        <v>275</v>
      </c>
      <c r="AA209" s="5">
        <v>0</v>
      </c>
      <c r="AC209" s="35" t="str">
        <f t="shared" si="52"/>
        <v/>
      </c>
    </row>
    <row r="210" spans="1:29">
      <c r="A210" s="80"/>
      <c r="B210" s="66">
        <v>42207</v>
      </c>
      <c r="C210" s="67">
        <v>1927</v>
      </c>
      <c r="D210" s="68">
        <f t="shared" si="42"/>
        <v>-0.01</v>
      </c>
      <c r="E210" s="69">
        <f t="shared" si="43"/>
        <v>750.01</v>
      </c>
      <c r="F210" s="70">
        <f t="shared" si="44"/>
        <v>0</v>
      </c>
      <c r="G210" s="71">
        <f t="shared" si="45"/>
        <v>0</v>
      </c>
      <c r="H210" s="68">
        <f t="shared" si="46"/>
        <v>750</v>
      </c>
      <c r="I210" s="72">
        <f t="shared" si="47"/>
        <v>0</v>
      </c>
      <c r="J210" s="72">
        <f t="shared" si="48"/>
        <v>0</v>
      </c>
      <c r="K210" s="71">
        <f t="shared" si="49"/>
        <v>2277.194</v>
      </c>
      <c r="L210" s="67">
        <f>'data''15'!C206</f>
        <v>3027.194</v>
      </c>
      <c r="M210" s="67">
        <f t="shared" si="50"/>
        <v>-0.01</v>
      </c>
      <c r="N210" s="73">
        <f>'data''15'!D206</f>
        <v>750</v>
      </c>
      <c r="O210" s="70">
        <f>+'data''15'!F206</f>
        <v>50</v>
      </c>
      <c r="P210" s="74">
        <f t="shared" si="51"/>
        <v>800</v>
      </c>
      <c r="Q210" s="67">
        <f>IF('data''15'!G206&lt;Z210,'data''15'!G206,'data''15'!G206-Z210)</f>
        <v>0</v>
      </c>
      <c r="R210" s="75">
        <v>0.01</v>
      </c>
      <c r="S210" s="75">
        <v>0</v>
      </c>
      <c r="T210" s="75" t="str">
        <f>+'data''15'!H206</f>
        <v>N</v>
      </c>
      <c r="U210" s="76" t="str">
        <f>'data''15'!I206</f>
        <v>N</v>
      </c>
      <c r="V210" s="77"/>
      <c r="W210" s="78" t="str">
        <f t="shared" si="53"/>
        <v/>
      </c>
      <c r="X210" s="79" t="str">
        <f t="shared" si="54"/>
        <v/>
      </c>
      <c r="Y210" s="77">
        <f t="shared" si="55"/>
        <v>0.01</v>
      </c>
      <c r="Z210" s="5">
        <v>275</v>
      </c>
      <c r="AA210" s="5">
        <v>0</v>
      </c>
      <c r="AC210" s="35" t="str">
        <f t="shared" si="52"/>
        <v/>
      </c>
    </row>
    <row r="211" spans="1:29">
      <c r="A211" s="80"/>
      <c r="B211" s="66">
        <v>42208</v>
      </c>
      <c r="C211" s="67">
        <v>1940</v>
      </c>
      <c r="D211" s="68">
        <f t="shared" si="42"/>
        <v>137.99</v>
      </c>
      <c r="E211" s="69">
        <f t="shared" si="43"/>
        <v>612.01</v>
      </c>
      <c r="F211" s="70">
        <f t="shared" si="44"/>
        <v>0</v>
      </c>
      <c r="G211" s="71">
        <f t="shared" si="45"/>
        <v>0</v>
      </c>
      <c r="H211" s="68">
        <f t="shared" si="46"/>
        <v>750</v>
      </c>
      <c r="I211" s="72">
        <f t="shared" si="47"/>
        <v>0</v>
      </c>
      <c r="J211" s="72">
        <f t="shared" si="48"/>
        <v>0</v>
      </c>
      <c r="K211" s="71">
        <f t="shared" si="49"/>
        <v>2267.5650000000001</v>
      </c>
      <c r="L211" s="67">
        <f>'data''15'!C207</f>
        <v>3017.5650000000001</v>
      </c>
      <c r="M211" s="67">
        <f t="shared" si="50"/>
        <v>137.99</v>
      </c>
      <c r="N211" s="73">
        <f>'data''15'!D207</f>
        <v>750</v>
      </c>
      <c r="O211" s="70">
        <f>+'data''15'!F207</f>
        <v>50</v>
      </c>
      <c r="P211" s="74">
        <f t="shared" si="51"/>
        <v>800</v>
      </c>
      <c r="Q211" s="67">
        <f>IF('data''15'!G207&lt;Z211,'data''15'!G207,'data''15'!G207-Z211)</f>
        <v>138</v>
      </c>
      <c r="R211" s="75">
        <v>0.01</v>
      </c>
      <c r="S211" s="75">
        <v>0</v>
      </c>
      <c r="T211" s="75" t="str">
        <f>+'data''15'!H207</f>
        <v>N</v>
      </c>
      <c r="U211" s="76" t="str">
        <f>'data''15'!I207</f>
        <v>N</v>
      </c>
      <c r="V211" s="77"/>
      <c r="W211" s="78" t="str">
        <f t="shared" si="53"/>
        <v/>
      </c>
      <c r="X211" s="79" t="str">
        <f t="shared" si="54"/>
        <v/>
      </c>
      <c r="Y211" s="77">
        <f t="shared" si="55"/>
        <v>9.9999999999909051E-3</v>
      </c>
      <c r="Z211" s="5">
        <v>275</v>
      </c>
      <c r="AA211" s="5">
        <v>0</v>
      </c>
      <c r="AC211" s="35" t="str">
        <f t="shared" si="52"/>
        <v/>
      </c>
    </row>
    <row r="212" spans="1:29">
      <c r="A212" s="80"/>
      <c r="B212" s="66">
        <v>42209</v>
      </c>
      <c r="C212" s="67">
        <v>2036</v>
      </c>
      <c r="D212" s="68">
        <f t="shared" si="42"/>
        <v>-296.29089992437611</v>
      </c>
      <c r="E212" s="69">
        <f t="shared" si="43"/>
        <v>1046.2908999243762</v>
      </c>
      <c r="F212" s="70">
        <f t="shared" si="44"/>
        <v>0</v>
      </c>
      <c r="G212" s="71">
        <f t="shared" si="45"/>
        <v>0</v>
      </c>
      <c r="H212" s="68">
        <f t="shared" si="46"/>
        <v>750</v>
      </c>
      <c r="I212" s="72">
        <f t="shared" si="47"/>
        <v>0</v>
      </c>
      <c r="J212" s="72">
        <f t="shared" si="48"/>
        <v>0</v>
      </c>
      <c r="K212" s="71">
        <f t="shared" si="49"/>
        <v>2378.4070000000002</v>
      </c>
      <c r="L212" s="67">
        <f>'data''15'!C208</f>
        <v>3128.4070000000002</v>
      </c>
      <c r="M212" s="67">
        <f t="shared" si="50"/>
        <v>-296.29089992437611</v>
      </c>
      <c r="N212" s="73">
        <f>'data''15'!D208</f>
        <v>750</v>
      </c>
      <c r="O212" s="70">
        <f>+'data''15'!F208</f>
        <v>50</v>
      </c>
      <c r="P212" s="74">
        <f t="shared" si="51"/>
        <v>800</v>
      </c>
      <c r="Q212" s="67">
        <f>IF('data''15'!G208&lt;Z212,'data''15'!G208,'data''15'!G208-Z212)</f>
        <v>42</v>
      </c>
      <c r="R212" s="75">
        <v>338.29089992437611</v>
      </c>
      <c r="S212" s="75">
        <v>0</v>
      </c>
      <c r="T212" s="75" t="str">
        <f>+'data''15'!H208</f>
        <v>N</v>
      </c>
      <c r="U212" s="76" t="str">
        <f>'data''15'!I208</f>
        <v>N</v>
      </c>
      <c r="V212" s="77"/>
      <c r="W212" s="78" t="str">
        <f t="shared" si="53"/>
        <v/>
      </c>
      <c r="X212" s="79" t="str">
        <f t="shared" si="54"/>
        <v/>
      </c>
      <c r="Y212" s="77">
        <f t="shared" si="55"/>
        <v>338.29089992437611</v>
      </c>
      <c r="Z212" s="5">
        <v>275</v>
      </c>
      <c r="AA212" s="5">
        <v>0</v>
      </c>
      <c r="AC212" s="35" t="str">
        <f t="shared" si="52"/>
        <v/>
      </c>
    </row>
    <row r="213" spans="1:29">
      <c r="A213" s="80"/>
      <c r="B213" s="66">
        <v>42210</v>
      </c>
      <c r="C213" s="67">
        <v>2056</v>
      </c>
      <c r="D213" s="68">
        <f t="shared" si="42"/>
        <v>-253.34913032518273</v>
      </c>
      <c r="E213" s="69">
        <f t="shared" si="43"/>
        <v>1003.3491303251827</v>
      </c>
      <c r="F213" s="70">
        <f t="shared" si="44"/>
        <v>0</v>
      </c>
      <c r="G213" s="71">
        <f t="shared" si="45"/>
        <v>0</v>
      </c>
      <c r="H213" s="68">
        <f t="shared" si="46"/>
        <v>750</v>
      </c>
      <c r="I213" s="72">
        <f t="shared" si="47"/>
        <v>0</v>
      </c>
      <c r="J213" s="72">
        <f t="shared" si="48"/>
        <v>0</v>
      </c>
      <c r="K213" s="71">
        <f t="shared" si="49"/>
        <v>2503.239</v>
      </c>
      <c r="L213" s="67">
        <f>'data''15'!C209</f>
        <v>3253.239</v>
      </c>
      <c r="M213" s="67">
        <f t="shared" si="50"/>
        <v>-253.34913032518273</v>
      </c>
      <c r="N213" s="73">
        <f>'data''15'!D209</f>
        <v>750</v>
      </c>
      <c r="O213" s="70">
        <f>+'data''15'!F209</f>
        <v>50</v>
      </c>
      <c r="P213" s="74">
        <f t="shared" si="51"/>
        <v>800</v>
      </c>
      <c r="Q213" s="67">
        <f>IF('data''15'!G209&lt;Z213,'data''15'!G209,'data''15'!G209-Z213)</f>
        <v>92</v>
      </c>
      <c r="R213" s="75">
        <v>345.34913032518273</v>
      </c>
      <c r="S213" s="75">
        <v>0</v>
      </c>
      <c r="T213" s="75" t="str">
        <f>+'data''15'!H209</f>
        <v>N</v>
      </c>
      <c r="U213" s="76" t="str">
        <f>'data''15'!I209</f>
        <v>N</v>
      </c>
      <c r="V213" s="77"/>
      <c r="W213" s="78" t="str">
        <f t="shared" si="53"/>
        <v/>
      </c>
      <c r="X213" s="79" t="str">
        <f t="shared" si="54"/>
        <v/>
      </c>
      <c r="Y213" s="77">
        <f t="shared" si="55"/>
        <v>345.34913032518273</v>
      </c>
      <c r="Z213" s="5">
        <v>275</v>
      </c>
      <c r="AA213" s="5">
        <v>0</v>
      </c>
      <c r="AC213" s="35" t="str">
        <f t="shared" si="52"/>
        <v/>
      </c>
    </row>
    <row r="214" spans="1:29">
      <c r="A214" s="80"/>
      <c r="B214" s="66">
        <v>42211</v>
      </c>
      <c r="C214" s="67">
        <v>1969</v>
      </c>
      <c r="D214" s="68">
        <f t="shared" si="42"/>
        <v>-329.2742626670028</v>
      </c>
      <c r="E214" s="69">
        <f t="shared" si="43"/>
        <v>1079.2742626670029</v>
      </c>
      <c r="F214" s="70">
        <f t="shared" si="44"/>
        <v>0</v>
      </c>
      <c r="G214" s="71">
        <f t="shared" si="45"/>
        <v>0</v>
      </c>
      <c r="H214" s="68">
        <f t="shared" si="46"/>
        <v>750</v>
      </c>
      <c r="I214" s="72">
        <f t="shared" si="47"/>
        <v>0</v>
      </c>
      <c r="J214" s="72">
        <f t="shared" si="48"/>
        <v>0</v>
      </c>
      <c r="K214" s="71">
        <f t="shared" si="49"/>
        <v>2507.6400000000003</v>
      </c>
      <c r="L214" s="67">
        <f>'data''15'!C210</f>
        <v>3257.6400000000003</v>
      </c>
      <c r="M214" s="67">
        <f t="shared" si="50"/>
        <v>-329.2742626670028</v>
      </c>
      <c r="N214" s="73">
        <f>'data''15'!D210</f>
        <v>750</v>
      </c>
      <c r="O214" s="70">
        <f>+'data''15'!F210</f>
        <v>50</v>
      </c>
      <c r="P214" s="74">
        <f t="shared" si="51"/>
        <v>800</v>
      </c>
      <c r="Q214" s="67">
        <f>IF('data''15'!G210&lt;Z214,'data''15'!G210,'data''15'!G210-Z214)</f>
        <v>7</v>
      </c>
      <c r="R214" s="75">
        <v>336.2742626670028</v>
      </c>
      <c r="S214" s="75">
        <v>0</v>
      </c>
      <c r="T214" s="75" t="str">
        <f>+'data''15'!H210</f>
        <v>N</v>
      </c>
      <c r="U214" s="76" t="str">
        <f>'data''15'!I210</f>
        <v>N</v>
      </c>
      <c r="V214" s="77"/>
      <c r="W214" s="78" t="str">
        <f t="shared" si="53"/>
        <v/>
      </c>
      <c r="X214" s="79" t="str">
        <f t="shared" si="54"/>
        <v/>
      </c>
      <c r="Y214" s="77">
        <f t="shared" si="55"/>
        <v>336.2742626670028</v>
      </c>
      <c r="Z214" s="5">
        <v>275</v>
      </c>
      <c r="AA214" s="5">
        <v>0</v>
      </c>
      <c r="AC214" s="35" t="str">
        <f t="shared" si="52"/>
        <v/>
      </c>
    </row>
    <row r="215" spans="1:29">
      <c r="A215" s="80"/>
      <c r="B215" s="66">
        <v>42212</v>
      </c>
      <c r="C215" s="67">
        <v>1962</v>
      </c>
      <c r="D215" s="68">
        <f t="shared" si="42"/>
        <v>-319.19107638013611</v>
      </c>
      <c r="E215" s="69">
        <f t="shared" si="43"/>
        <v>1069.1910763801361</v>
      </c>
      <c r="F215" s="70">
        <f t="shared" si="44"/>
        <v>0</v>
      </c>
      <c r="G215" s="71">
        <f t="shared" si="45"/>
        <v>0</v>
      </c>
      <c r="H215" s="68">
        <f t="shared" si="46"/>
        <v>750</v>
      </c>
      <c r="I215" s="72">
        <f t="shared" si="47"/>
        <v>0</v>
      </c>
      <c r="J215" s="72">
        <f t="shared" si="48"/>
        <v>0</v>
      </c>
      <c r="K215" s="71">
        <f t="shared" si="49"/>
        <v>2506.34</v>
      </c>
      <c r="L215" s="67">
        <f>'data''15'!C211</f>
        <v>3256.34</v>
      </c>
      <c r="M215" s="67">
        <f t="shared" si="50"/>
        <v>-319.19107638013611</v>
      </c>
      <c r="N215" s="73">
        <f>'data''15'!D211</f>
        <v>750</v>
      </c>
      <c r="O215" s="70">
        <f>+'data''15'!F211</f>
        <v>50</v>
      </c>
      <c r="P215" s="74">
        <f t="shared" si="51"/>
        <v>800</v>
      </c>
      <c r="Q215" s="67">
        <f>IF('data''15'!G211&lt;Z215,'data''15'!G211,'data''15'!G211-Z215)</f>
        <v>7</v>
      </c>
      <c r="R215" s="75">
        <v>326.19107638013611</v>
      </c>
      <c r="S215" s="75">
        <v>0</v>
      </c>
      <c r="T215" s="75" t="str">
        <f>+'data''15'!H211</f>
        <v>N</v>
      </c>
      <c r="U215" s="76" t="str">
        <f>'data''15'!I211</f>
        <v>N</v>
      </c>
      <c r="V215" s="77"/>
      <c r="W215" s="78" t="str">
        <f t="shared" si="53"/>
        <v/>
      </c>
      <c r="X215" s="79" t="str">
        <f t="shared" si="54"/>
        <v/>
      </c>
      <c r="Y215" s="77">
        <f t="shared" si="55"/>
        <v>326.19107638013611</v>
      </c>
      <c r="Z215" s="5">
        <v>275</v>
      </c>
      <c r="AA215" s="5">
        <v>0</v>
      </c>
      <c r="AC215" s="35" t="str">
        <f t="shared" si="52"/>
        <v/>
      </c>
    </row>
    <row r="216" spans="1:29">
      <c r="A216" s="80"/>
      <c r="B216" s="66">
        <v>42213</v>
      </c>
      <c r="C216" s="67">
        <v>1964</v>
      </c>
      <c r="D216" s="68">
        <f t="shared" si="42"/>
        <v>-318.68691706579284</v>
      </c>
      <c r="E216" s="69">
        <f t="shared" si="43"/>
        <v>1068.6869170657928</v>
      </c>
      <c r="F216" s="70">
        <f t="shared" si="44"/>
        <v>0</v>
      </c>
      <c r="G216" s="71">
        <f t="shared" si="45"/>
        <v>0</v>
      </c>
      <c r="H216" s="68">
        <f t="shared" si="46"/>
        <v>750</v>
      </c>
      <c r="I216" s="72">
        <f t="shared" si="47"/>
        <v>0</v>
      </c>
      <c r="J216" s="72">
        <f t="shared" si="48"/>
        <v>0</v>
      </c>
      <c r="K216" s="71">
        <f t="shared" si="49"/>
        <v>2486.4351900000001</v>
      </c>
      <c r="L216" s="67">
        <f>'data''15'!C212</f>
        <v>3236.4351900000001</v>
      </c>
      <c r="M216" s="67">
        <f t="shared" si="50"/>
        <v>-318.68691706579284</v>
      </c>
      <c r="N216" s="73">
        <f>'data''15'!D212</f>
        <v>750</v>
      </c>
      <c r="O216" s="70">
        <f>+'data''15'!F212</f>
        <v>50</v>
      </c>
      <c r="P216" s="74">
        <f t="shared" si="51"/>
        <v>800</v>
      </c>
      <c r="Q216" s="67">
        <f>IF('data''15'!G212&lt;Z216,'data''15'!G212,'data''15'!G212-Z216)</f>
        <v>7</v>
      </c>
      <c r="R216" s="75">
        <v>325.68691706579284</v>
      </c>
      <c r="S216" s="75">
        <v>0</v>
      </c>
      <c r="T216" s="75" t="str">
        <f>+'data''15'!H212</f>
        <v>N</v>
      </c>
      <c r="U216" s="76" t="str">
        <f>'data''15'!I212</f>
        <v>N</v>
      </c>
      <c r="V216" s="77"/>
      <c r="W216" s="78" t="str">
        <f t="shared" si="53"/>
        <v/>
      </c>
      <c r="X216" s="79" t="str">
        <f t="shared" si="54"/>
        <v/>
      </c>
      <c r="Y216" s="77">
        <f t="shared" si="55"/>
        <v>325.68691706579284</v>
      </c>
      <c r="Z216" s="5">
        <v>275</v>
      </c>
      <c r="AA216" s="5">
        <v>0</v>
      </c>
      <c r="AC216" s="35" t="str">
        <f t="shared" si="52"/>
        <v/>
      </c>
    </row>
    <row r="217" spans="1:29">
      <c r="A217" s="80"/>
      <c r="B217" s="66">
        <v>42214</v>
      </c>
      <c r="C217" s="67">
        <v>1987</v>
      </c>
      <c r="D217" s="68">
        <f t="shared" si="42"/>
        <v>-318.68691706579278</v>
      </c>
      <c r="E217" s="69">
        <f t="shared" si="43"/>
        <v>1068.6869170657928</v>
      </c>
      <c r="F217" s="70">
        <f t="shared" si="44"/>
        <v>0</v>
      </c>
      <c r="G217" s="71">
        <f t="shared" si="45"/>
        <v>0</v>
      </c>
      <c r="H217" s="68">
        <f t="shared" si="46"/>
        <v>750</v>
      </c>
      <c r="I217" s="72">
        <f t="shared" si="47"/>
        <v>0</v>
      </c>
      <c r="J217" s="72">
        <f t="shared" si="48"/>
        <v>0</v>
      </c>
      <c r="K217" s="71">
        <f t="shared" si="49"/>
        <v>2463.3622700000001</v>
      </c>
      <c r="L217" s="67">
        <f>'data''15'!C213</f>
        <v>3213.3622700000001</v>
      </c>
      <c r="M217" s="67">
        <f t="shared" si="50"/>
        <v>-318.68691706579278</v>
      </c>
      <c r="N217" s="73">
        <f>'data''15'!D213</f>
        <v>750</v>
      </c>
      <c r="O217" s="70">
        <f>+'data''15'!F213</f>
        <v>50</v>
      </c>
      <c r="P217" s="74">
        <f t="shared" si="51"/>
        <v>800</v>
      </c>
      <c r="Q217" s="67">
        <f>IF('data''15'!G213&lt;Z217,'data''15'!G213,'data''15'!G213-Z217)</f>
        <v>7</v>
      </c>
      <c r="R217" s="75">
        <v>325.68691706579278</v>
      </c>
      <c r="S217" s="75">
        <v>0</v>
      </c>
      <c r="T217" s="75" t="str">
        <f>+'data''15'!H213</f>
        <v>N</v>
      </c>
      <c r="U217" s="76" t="str">
        <f>'data''15'!I213</f>
        <v>N</v>
      </c>
      <c r="V217" s="77"/>
      <c r="W217" s="78" t="str">
        <f t="shared" si="53"/>
        <v/>
      </c>
      <c r="X217" s="79" t="str">
        <f t="shared" si="54"/>
        <v/>
      </c>
      <c r="Y217" s="77">
        <f t="shared" si="55"/>
        <v>325.68691706579278</v>
      </c>
      <c r="Z217" s="5">
        <v>275</v>
      </c>
      <c r="AA217" s="5">
        <v>0</v>
      </c>
      <c r="AC217" s="35" t="str">
        <f t="shared" si="52"/>
        <v/>
      </c>
    </row>
    <row r="218" spans="1:29">
      <c r="A218" s="80"/>
      <c r="B218" s="66">
        <v>42215</v>
      </c>
      <c r="C218" s="67">
        <v>1985</v>
      </c>
      <c r="D218" s="68">
        <f t="shared" si="42"/>
        <v>-307.59541215023944</v>
      </c>
      <c r="E218" s="69">
        <f t="shared" si="43"/>
        <v>1057.5954121502396</v>
      </c>
      <c r="F218" s="70">
        <f t="shared" si="44"/>
        <v>0</v>
      </c>
      <c r="G218" s="71">
        <f t="shared" si="45"/>
        <v>0</v>
      </c>
      <c r="H218" s="68">
        <f t="shared" si="46"/>
        <v>750.00000000000011</v>
      </c>
      <c r="I218" s="72">
        <f t="shared" si="47"/>
        <v>0</v>
      </c>
      <c r="J218" s="72">
        <f t="shared" si="48"/>
        <v>0</v>
      </c>
      <c r="K218" s="71">
        <f t="shared" si="49"/>
        <v>2469.2677880000001</v>
      </c>
      <c r="L218" s="67">
        <f>'data''15'!C214</f>
        <v>3219.2677880000001</v>
      </c>
      <c r="M218" s="67">
        <f t="shared" si="50"/>
        <v>-307.59541215023944</v>
      </c>
      <c r="N218" s="73">
        <f>'data''15'!D214</f>
        <v>750</v>
      </c>
      <c r="O218" s="70">
        <f>+'data''15'!F214</f>
        <v>50</v>
      </c>
      <c r="P218" s="74">
        <f t="shared" si="51"/>
        <v>800</v>
      </c>
      <c r="Q218" s="67">
        <f>IF('data''15'!G214&lt;Z218,'data''15'!G214,'data''15'!G214-Z218)</f>
        <v>7</v>
      </c>
      <c r="R218" s="75">
        <v>314.59541215023944</v>
      </c>
      <c r="S218" s="75">
        <v>0</v>
      </c>
      <c r="T218" s="75" t="str">
        <f>+'data''15'!H214</f>
        <v>N</v>
      </c>
      <c r="U218" s="76" t="str">
        <f>'data''15'!I214</f>
        <v>N</v>
      </c>
      <c r="V218" s="77"/>
      <c r="W218" s="78" t="str">
        <f t="shared" si="53"/>
        <v/>
      </c>
      <c r="X218" s="79" t="str">
        <f t="shared" si="54"/>
        <v/>
      </c>
      <c r="Y218" s="77">
        <f t="shared" si="55"/>
        <v>314.59541215023944</v>
      </c>
      <c r="Z218" s="5">
        <v>275</v>
      </c>
      <c r="AA218" s="5">
        <v>0</v>
      </c>
      <c r="AC218" s="35" t="str">
        <f t="shared" si="52"/>
        <v/>
      </c>
    </row>
    <row r="219" spans="1:29">
      <c r="A219" s="80"/>
      <c r="B219" s="66">
        <v>42216</v>
      </c>
      <c r="C219" s="67">
        <v>1988</v>
      </c>
      <c r="D219" s="68">
        <f t="shared" si="42"/>
        <v>-308.09957146458282</v>
      </c>
      <c r="E219" s="69">
        <f t="shared" si="43"/>
        <v>1058.0995714645828</v>
      </c>
      <c r="F219" s="70">
        <f t="shared" si="44"/>
        <v>0</v>
      </c>
      <c r="G219" s="71">
        <f t="shared" si="45"/>
        <v>0</v>
      </c>
      <c r="H219" s="68">
        <f t="shared" si="46"/>
        <v>750</v>
      </c>
      <c r="I219" s="72">
        <f t="shared" si="47"/>
        <v>0</v>
      </c>
      <c r="J219" s="72">
        <f t="shared" si="48"/>
        <v>0</v>
      </c>
      <c r="K219" s="71">
        <f t="shared" si="49"/>
        <v>2311.1255999999998</v>
      </c>
      <c r="L219" s="67">
        <f>'data''15'!C215</f>
        <v>3061.1255999999998</v>
      </c>
      <c r="M219" s="67">
        <f t="shared" si="50"/>
        <v>-308.09957146458282</v>
      </c>
      <c r="N219" s="73">
        <f>'data''15'!D215</f>
        <v>750</v>
      </c>
      <c r="O219" s="70">
        <f>+'data''15'!F215</f>
        <v>50</v>
      </c>
      <c r="P219" s="74">
        <f t="shared" si="51"/>
        <v>800</v>
      </c>
      <c r="Q219" s="67">
        <f>IF('data''15'!G215&lt;Z219,'data''15'!G215,'data''15'!G215-Z219)</f>
        <v>7</v>
      </c>
      <c r="R219" s="75">
        <v>315.09957146458282</v>
      </c>
      <c r="S219" s="75">
        <v>0</v>
      </c>
      <c r="T219" s="75" t="str">
        <f>+'data''15'!H215</f>
        <v>N</v>
      </c>
      <c r="U219" s="76" t="str">
        <f>'data''15'!I215</f>
        <v>N</v>
      </c>
      <c r="V219" s="77"/>
      <c r="W219" s="78" t="str">
        <f t="shared" si="53"/>
        <v/>
      </c>
      <c r="X219" s="79" t="str">
        <f t="shared" si="54"/>
        <v/>
      </c>
      <c r="Y219" s="77">
        <f t="shared" si="55"/>
        <v>315.09957146458282</v>
      </c>
      <c r="Z219" s="5">
        <v>275</v>
      </c>
      <c r="AA219" s="5">
        <v>0</v>
      </c>
      <c r="AC219" s="35" t="str">
        <f t="shared" si="52"/>
        <v/>
      </c>
    </row>
    <row r="220" spans="1:29">
      <c r="A220" s="86"/>
      <c r="B220" s="66">
        <v>42217</v>
      </c>
      <c r="C220" s="67">
        <v>1944</v>
      </c>
      <c r="D220" s="68">
        <f t="shared" si="42"/>
        <v>65</v>
      </c>
      <c r="E220" s="69">
        <f t="shared" si="43"/>
        <v>685</v>
      </c>
      <c r="F220" s="70">
        <f t="shared" si="44"/>
        <v>0</v>
      </c>
      <c r="G220" s="71">
        <f t="shared" si="45"/>
        <v>0</v>
      </c>
      <c r="H220" s="68">
        <f t="shared" si="46"/>
        <v>750</v>
      </c>
      <c r="I220" s="72">
        <f t="shared" si="47"/>
        <v>0</v>
      </c>
      <c r="J220" s="72">
        <f t="shared" si="48"/>
        <v>0</v>
      </c>
      <c r="K220" s="71">
        <f t="shared" si="49"/>
        <v>2224.1394</v>
      </c>
      <c r="L220" s="67">
        <f>'data''15'!C216</f>
        <v>2974.1394</v>
      </c>
      <c r="M220" s="67">
        <f t="shared" si="50"/>
        <v>65</v>
      </c>
      <c r="N220" s="73">
        <f>'data''15'!D216</f>
        <v>750</v>
      </c>
      <c r="O220" s="70">
        <f>+'data''15'!F216</f>
        <v>50</v>
      </c>
      <c r="P220" s="74">
        <f t="shared" si="51"/>
        <v>800</v>
      </c>
      <c r="Q220" s="67">
        <f>IF('data''15'!G216&lt;Z220,'data''15'!G216,'data''15'!G216-Z220)</f>
        <v>176</v>
      </c>
      <c r="R220" s="75">
        <v>111</v>
      </c>
      <c r="S220" s="75">
        <v>0</v>
      </c>
      <c r="T220" s="75" t="str">
        <f>+'data''15'!H216</f>
        <v>N</v>
      </c>
      <c r="U220" s="76" t="str">
        <f>'data''15'!I216</f>
        <v>N</v>
      </c>
      <c r="V220" s="77"/>
      <c r="W220" s="78" t="str">
        <f t="shared" si="53"/>
        <v/>
      </c>
      <c r="X220" s="79" t="str">
        <f t="shared" si="54"/>
        <v/>
      </c>
      <c r="Y220" s="77">
        <f t="shared" si="55"/>
        <v>111</v>
      </c>
      <c r="Z220" s="5">
        <v>106</v>
      </c>
      <c r="AA220" s="5">
        <v>0</v>
      </c>
      <c r="AC220" s="35" t="str">
        <f t="shared" si="52"/>
        <v/>
      </c>
    </row>
    <row r="221" spans="1:29">
      <c r="A221" s="80"/>
      <c r="B221" s="66">
        <v>42218</v>
      </c>
      <c r="C221" s="67">
        <v>1910</v>
      </c>
      <c r="D221" s="68">
        <f t="shared" si="42"/>
        <v>-29</v>
      </c>
      <c r="E221" s="69">
        <f t="shared" si="43"/>
        <v>779</v>
      </c>
      <c r="F221" s="70">
        <f t="shared" si="44"/>
        <v>0</v>
      </c>
      <c r="G221" s="71">
        <f t="shared" si="45"/>
        <v>0</v>
      </c>
      <c r="H221" s="68">
        <f t="shared" si="46"/>
        <v>750</v>
      </c>
      <c r="I221" s="72">
        <f t="shared" si="47"/>
        <v>0</v>
      </c>
      <c r="J221" s="72">
        <f t="shared" si="48"/>
        <v>0</v>
      </c>
      <c r="K221" s="71">
        <f t="shared" si="49"/>
        <v>2234.2320239999999</v>
      </c>
      <c r="L221" s="67">
        <f>'data''15'!C217</f>
        <v>2984.2320239999999</v>
      </c>
      <c r="M221" s="67">
        <f t="shared" si="50"/>
        <v>-29</v>
      </c>
      <c r="N221" s="73">
        <f>'data''15'!D217</f>
        <v>750</v>
      </c>
      <c r="O221" s="70">
        <f>+'data''15'!F217</f>
        <v>50</v>
      </c>
      <c r="P221" s="74">
        <f t="shared" si="51"/>
        <v>800</v>
      </c>
      <c r="Q221" s="67">
        <f>IF('data''15'!G217&lt;Z221,'data''15'!G217,'data''15'!G217-Z221)</f>
        <v>82</v>
      </c>
      <c r="R221" s="75">
        <v>111</v>
      </c>
      <c r="S221" s="75">
        <v>0</v>
      </c>
      <c r="T221" s="75" t="str">
        <f>+'data''15'!H217</f>
        <v>N</v>
      </c>
      <c r="U221" s="76" t="str">
        <f>'data''15'!I217</f>
        <v>N</v>
      </c>
      <c r="V221" s="77"/>
      <c r="W221" s="78" t="str">
        <f t="shared" si="53"/>
        <v/>
      </c>
      <c r="X221" s="79" t="str">
        <f t="shared" si="54"/>
        <v/>
      </c>
      <c r="Y221" s="77">
        <f t="shared" si="55"/>
        <v>111</v>
      </c>
      <c r="Z221" s="5">
        <v>106</v>
      </c>
      <c r="AA221" s="5">
        <v>0</v>
      </c>
      <c r="AC221" s="35" t="str">
        <f t="shared" si="52"/>
        <v/>
      </c>
    </row>
    <row r="222" spans="1:29">
      <c r="A222" s="80"/>
      <c r="B222" s="66">
        <v>42219</v>
      </c>
      <c r="C222" s="67">
        <v>1875</v>
      </c>
      <c r="D222" s="68">
        <f t="shared" si="42"/>
        <v>160</v>
      </c>
      <c r="E222" s="69">
        <f t="shared" si="43"/>
        <v>590</v>
      </c>
      <c r="F222" s="70">
        <f t="shared" si="44"/>
        <v>0</v>
      </c>
      <c r="G222" s="71">
        <f t="shared" si="45"/>
        <v>0</v>
      </c>
      <c r="H222" s="68">
        <f t="shared" si="46"/>
        <v>750</v>
      </c>
      <c r="I222" s="72">
        <f t="shared" si="47"/>
        <v>0</v>
      </c>
      <c r="J222" s="72">
        <f t="shared" si="48"/>
        <v>0</v>
      </c>
      <c r="K222" s="71">
        <f t="shared" si="49"/>
        <v>2229.6999999999998</v>
      </c>
      <c r="L222" s="67">
        <f>'data''15'!C218</f>
        <v>2979.7</v>
      </c>
      <c r="M222" s="67">
        <f t="shared" si="50"/>
        <v>160</v>
      </c>
      <c r="N222" s="73">
        <f>'data''15'!D218</f>
        <v>750</v>
      </c>
      <c r="O222" s="70">
        <f>+'data''15'!F218</f>
        <v>50</v>
      </c>
      <c r="P222" s="74">
        <f t="shared" si="51"/>
        <v>800</v>
      </c>
      <c r="Q222" s="67">
        <f>IF('data''15'!G218&lt;Z222,'data''15'!G218,'data''15'!G218-Z222)</f>
        <v>271</v>
      </c>
      <c r="R222" s="75">
        <v>111</v>
      </c>
      <c r="S222" s="75">
        <v>0</v>
      </c>
      <c r="T222" s="75" t="str">
        <f>+'data''15'!H218</f>
        <v>N</v>
      </c>
      <c r="U222" s="76" t="str">
        <f>'data''15'!I218</f>
        <v>N</v>
      </c>
      <c r="V222" s="77"/>
      <c r="W222" s="78" t="str">
        <f t="shared" si="53"/>
        <v/>
      </c>
      <c r="X222" s="79" t="str">
        <f t="shared" si="54"/>
        <v/>
      </c>
      <c r="Y222" s="77">
        <f t="shared" si="55"/>
        <v>111</v>
      </c>
      <c r="Z222" s="5">
        <v>106</v>
      </c>
      <c r="AA222" s="5">
        <v>0</v>
      </c>
      <c r="AC222" s="35" t="str">
        <f t="shared" si="52"/>
        <v/>
      </c>
    </row>
    <row r="223" spans="1:29">
      <c r="A223" s="80"/>
      <c r="B223" s="66">
        <v>42220</v>
      </c>
      <c r="C223" s="67">
        <v>1769</v>
      </c>
      <c r="D223" s="68">
        <f t="shared" si="42"/>
        <v>19</v>
      </c>
      <c r="E223" s="69">
        <f t="shared" si="43"/>
        <v>731</v>
      </c>
      <c r="F223" s="70">
        <f t="shared" si="44"/>
        <v>0</v>
      </c>
      <c r="G223" s="71">
        <f t="shared" si="45"/>
        <v>0</v>
      </c>
      <c r="H223" s="68">
        <f t="shared" si="46"/>
        <v>750</v>
      </c>
      <c r="I223" s="72">
        <f t="shared" si="47"/>
        <v>0</v>
      </c>
      <c r="J223" s="72">
        <f t="shared" si="48"/>
        <v>0</v>
      </c>
      <c r="K223" s="71">
        <f t="shared" si="49"/>
        <v>2257.262017</v>
      </c>
      <c r="L223" s="67">
        <f>'data''15'!C219</f>
        <v>3007.262017</v>
      </c>
      <c r="M223" s="67">
        <f t="shared" si="50"/>
        <v>19</v>
      </c>
      <c r="N223" s="73">
        <f>'data''15'!D219</f>
        <v>750</v>
      </c>
      <c r="O223" s="70">
        <f>+'data''15'!F219</f>
        <v>50</v>
      </c>
      <c r="P223" s="74">
        <f t="shared" si="51"/>
        <v>800</v>
      </c>
      <c r="Q223" s="67">
        <f>IF('data''15'!G219&lt;Z223,'data''15'!G219,'data''15'!G219-Z223)</f>
        <v>130</v>
      </c>
      <c r="R223" s="75">
        <v>111</v>
      </c>
      <c r="S223" s="75">
        <v>0</v>
      </c>
      <c r="T223" s="75" t="str">
        <f>+'data''15'!H219</f>
        <v>N</v>
      </c>
      <c r="U223" s="76" t="str">
        <f>'data''15'!I219</f>
        <v>N</v>
      </c>
      <c r="V223" s="77"/>
      <c r="W223" s="78" t="str">
        <f t="shared" si="53"/>
        <v/>
      </c>
      <c r="X223" s="79" t="str">
        <f t="shared" si="54"/>
        <v/>
      </c>
      <c r="Y223" s="77">
        <f t="shared" si="55"/>
        <v>111</v>
      </c>
      <c r="Z223" s="5">
        <v>106</v>
      </c>
      <c r="AA223" s="5">
        <v>0</v>
      </c>
      <c r="AC223" s="35" t="str">
        <f t="shared" si="52"/>
        <v/>
      </c>
    </row>
    <row r="224" spans="1:29">
      <c r="A224" s="80"/>
      <c r="B224" s="66">
        <v>42221</v>
      </c>
      <c r="C224" s="67">
        <v>1689</v>
      </c>
      <c r="D224" s="68">
        <f t="shared" si="42"/>
        <v>65</v>
      </c>
      <c r="E224" s="69">
        <f t="shared" si="43"/>
        <v>685</v>
      </c>
      <c r="F224" s="70">
        <f t="shared" si="44"/>
        <v>0</v>
      </c>
      <c r="G224" s="71">
        <f t="shared" si="45"/>
        <v>0</v>
      </c>
      <c r="H224" s="68">
        <f t="shared" si="46"/>
        <v>750</v>
      </c>
      <c r="I224" s="72">
        <f t="shared" si="47"/>
        <v>0</v>
      </c>
      <c r="J224" s="72">
        <f t="shared" si="48"/>
        <v>0</v>
      </c>
      <c r="K224" s="71">
        <f t="shared" si="49"/>
        <v>2130.7849999999999</v>
      </c>
      <c r="L224" s="67">
        <f>'data''15'!C220</f>
        <v>2880.7849999999999</v>
      </c>
      <c r="M224" s="67">
        <f t="shared" si="50"/>
        <v>65</v>
      </c>
      <c r="N224" s="73">
        <f>'data''15'!D220</f>
        <v>750</v>
      </c>
      <c r="O224" s="70">
        <f>+'data''15'!F220</f>
        <v>50</v>
      </c>
      <c r="P224" s="74">
        <f t="shared" si="51"/>
        <v>800</v>
      </c>
      <c r="Q224" s="67">
        <f>IF('data''15'!G220&lt;Z224,'data''15'!G220,'data''15'!G220-Z224)</f>
        <v>176</v>
      </c>
      <c r="R224" s="75">
        <v>111</v>
      </c>
      <c r="S224" s="75">
        <v>0</v>
      </c>
      <c r="T224" s="75" t="str">
        <f>+'data''15'!H220</f>
        <v>N</v>
      </c>
      <c r="U224" s="76" t="str">
        <f>'data''15'!I220</f>
        <v>N</v>
      </c>
      <c r="V224" s="77"/>
      <c r="W224" s="78" t="str">
        <f t="shared" si="53"/>
        <v/>
      </c>
      <c r="X224" s="79" t="str">
        <f t="shared" si="54"/>
        <v/>
      </c>
      <c r="Y224" s="77">
        <f t="shared" si="55"/>
        <v>111</v>
      </c>
      <c r="Z224" s="5">
        <v>106</v>
      </c>
      <c r="AA224" s="5">
        <v>0</v>
      </c>
      <c r="AC224" s="35" t="str">
        <f t="shared" si="52"/>
        <v/>
      </c>
    </row>
    <row r="225" spans="1:29">
      <c r="A225" s="80"/>
      <c r="B225" s="66">
        <v>42222</v>
      </c>
      <c r="C225" s="67">
        <v>1662</v>
      </c>
      <c r="D225" s="68">
        <f t="shared" si="42"/>
        <v>65</v>
      </c>
      <c r="E225" s="69">
        <f t="shared" si="43"/>
        <v>685</v>
      </c>
      <c r="F225" s="70">
        <f t="shared" si="44"/>
        <v>0</v>
      </c>
      <c r="G225" s="71">
        <f t="shared" si="45"/>
        <v>0</v>
      </c>
      <c r="H225" s="68">
        <f t="shared" si="46"/>
        <v>750</v>
      </c>
      <c r="I225" s="72">
        <f t="shared" si="47"/>
        <v>0</v>
      </c>
      <c r="J225" s="72">
        <f t="shared" si="48"/>
        <v>0</v>
      </c>
      <c r="K225" s="71">
        <f t="shared" si="49"/>
        <v>1871.0342899999996</v>
      </c>
      <c r="L225" s="67">
        <f>'data''15'!C221</f>
        <v>2621.0342899999996</v>
      </c>
      <c r="M225" s="67">
        <f t="shared" si="50"/>
        <v>65</v>
      </c>
      <c r="N225" s="73">
        <f>'data''15'!D221</f>
        <v>750</v>
      </c>
      <c r="O225" s="70">
        <f>+'data''15'!F221</f>
        <v>50</v>
      </c>
      <c r="P225" s="74">
        <f t="shared" si="51"/>
        <v>800</v>
      </c>
      <c r="Q225" s="67">
        <f>IF('data''15'!G221&lt;Z225,'data''15'!G221,'data''15'!G221-Z225)</f>
        <v>176</v>
      </c>
      <c r="R225" s="75">
        <v>111</v>
      </c>
      <c r="S225" s="75">
        <v>0</v>
      </c>
      <c r="T225" s="75" t="str">
        <f>+'data''15'!H221</f>
        <v>N</v>
      </c>
      <c r="U225" s="76" t="str">
        <f>'data''15'!I221</f>
        <v>N</v>
      </c>
      <c r="V225" s="77"/>
      <c r="W225" s="78" t="str">
        <f t="shared" si="53"/>
        <v/>
      </c>
      <c r="X225" s="79" t="str">
        <f t="shared" si="54"/>
        <v/>
      </c>
      <c r="Y225" s="77">
        <f t="shared" si="55"/>
        <v>111</v>
      </c>
      <c r="Z225" s="5">
        <v>106</v>
      </c>
      <c r="AA225" s="5">
        <v>0</v>
      </c>
      <c r="AC225" s="35" t="str">
        <f t="shared" si="52"/>
        <v/>
      </c>
    </row>
    <row r="226" spans="1:29">
      <c r="A226" s="80"/>
      <c r="B226" s="66">
        <v>42223</v>
      </c>
      <c r="C226" s="67">
        <v>1633</v>
      </c>
      <c r="D226" s="68">
        <f t="shared" si="42"/>
        <v>112</v>
      </c>
      <c r="E226" s="69">
        <f t="shared" si="43"/>
        <v>638</v>
      </c>
      <c r="F226" s="70">
        <f t="shared" si="44"/>
        <v>0</v>
      </c>
      <c r="G226" s="71">
        <f t="shared" si="45"/>
        <v>0</v>
      </c>
      <c r="H226" s="68">
        <f t="shared" si="46"/>
        <v>750</v>
      </c>
      <c r="I226" s="72">
        <f t="shared" si="47"/>
        <v>0</v>
      </c>
      <c r="J226" s="72">
        <f t="shared" si="48"/>
        <v>0</v>
      </c>
      <c r="K226" s="71">
        <f t="shared" si="49"/>
        <v>1656.62</v>
      </c>
      <c r="L226" s="67">
        <f>'data''15'!C222</f>
        <v>2406.62</v>
      </c>
      <c r="M226" s="67">
        <f t="shared" si="50"/>
        <v>112</v>
      </c>
      <c r="N226" s="73">
        <f>'data''15'!D222</f>
        <v>750</v>
      </c>
      <c r="O226" s="70">
        <f>+'data''15'!F222</f>
        <v>50</v>
      </c>
      <c r="P226" s="74">
        <f t="shared" si="51"/>
        <v>800</v>
      </c>
      <c r="Q226" s="67">
        <f>IF('data''15'!G222&lt;Z226,'data''15'!G222,'data''15'!G222-Z226)</f>
        <v>223</v>
      </c>
      <c r="R226" s="75">
        <v>111</v>
      </c>
      <c r="S226" s="75">
        <v>0</v>
      </c>
      <c r="T226" s="75" t="str">
        <f>+'data''15'!H222</f>
        <v>N</v>
      </c>
      <c r="U226" s="76" t="str">
        <f>'data''15'!I222</f>
        <v>N</v>
      </c>
      <c r="V226" s="77"/>
      <c r="W226" s="78" t="str">
        <f t="shared" si="53"/>
        <v/>
      </c>
      <c r="X226" s="79" t="str">
        <f t="shared" si="54"/>
        <v/>
      </c>
      <c r="Y226" s="77">
        <f t="shared" si="55"/>
        <v>111</v>
      </c>
      <c r="Z226" s="5">
        <v>106</v>
      </c>
      <c r="AA226" s="5">
        <v>0</v>
      </c>
      <c r="AC226" s="35" t="str">
        <f t="shared" si="52"/>
        <v/>
      </c>
    </row>
    <row r="227" spans="1:29">
      <c r="A227" s="80"/>
      <c r="B227" s="66">
        <v>42224</v>
      </c>
      <c r="C227" s="67">
        <v>1605</v>
      </c>
      <c r="D227" s="68">
        <f t="shared" si="42"/>
        <v>65</v>
      </c>
      <c r="E227" s="69">
        <f t="shared" si="43"/>
        <v>685</v>
      </c>
      <c r="F227" s="70">
        <f t="shared" si="44"/>
        <v>0</v>
      </c>
      <c r="G227" s="71">
        <f t="shared" si="45"/>
        <v>0</v>
      </c>
      <c r="H227" s="68">
        <f t="shared" si="46"/>
        <v>750</v>
      </c>
      <c r="I227" s="72">
        <f t="shared" si="47"/>
        <v>0</v>
      </c>
      <c r="J227" s="72">
        <f t="shared" si="48"/>
        <v>0</v>
      </c>
      <c r="K227" s="71">
        <f t="shared" si="49"/>
        <v>1545.87</v>
      </c>
      <c r="L227" s="67">
        <f>'data''15'!C223</f>
        <v>2295.87</v>
      </c>
      <c r="M227" s="67">
        <f t="shared" si="50"/>
        <v>65</v>
      </c>
      <c r="N227" s="73">
        <f>'data''15'!D223</f>
        <v>750</v>
      </c>
      <c r="O227" s="70">
        <f>+'data''15'!F223</f>
        <v>50</v>
      </c>
      <c r="P227" s="74">
        <f t="shared" si="51"/>
        <v>800</v>
      </c>
      <c r="Q227" s="67">
        <f>IF('data''15'!G223&lt;Z227,'data''15'!G223,'data''15'!G223-Z227)</f>
        <v>176</v>
      </c>
      <c r="R227" s="75">
        <v>111</v>
      </c>
      <c r="S227" s="75">
        <v>0</v>
      </c>
      <c r="T227" s="75" t="str">
        <f>+'data''15'!H223</f>
        <v>N</v>
      </c>
      <c r="U227" s="76" t="str">
        <f>'data''15'!I223</f>
        <v>N</v>
      </c>
      <c r="V227" s="77"/>
      <c r="W227" s="78" t="str">
        <f t="shared" si="53"/>
        <v/>
      </c>
      <c r="X227" s="79" t="str">
        <f t="shared" si="54"/>
        <v/>
      </c>
      <c r="Y227" s="77">
        <f t="shared" si="55"/>
        <v>111</v>
      </c>
      <c r="Z227" s="5">
        <v>106</v>
      </c>
      <c r="AA227" s="5">
        <v>0</v>
      </c>
      <c r="AC227" s="35" t="str">
        <f t="shared" si="52"/>
        <v/>
      </c>
    </row>
    <row r="228" spans="1:29">
      <c r="A228" s="80"/>
      <c r="B228" s="66">
        <v>42225</v>
      </c>
      <c r="C228" s="67">
        <v>1606</v>
      </c>
      <c r="D228" s="68">
        <f t="shared" si="42"/>
        <v>58</v>
      </c>
      <c r="E228" s="69">
        <f t="shared" si="43"/>
        <v>692</v>
      </c>
      <c r="F228" s="70">
        <f t="shared" si="44"/>
        <v>0</v>
      </c>
      <c r="G228" s="71">
        <f t="shared" si="45"/>
        <v>0</v>
      </c>
      <c r="H228" s="68">
        <f t="shared" si="46"/>
        <v>750</v>
      </c>
      <c r="I228" s="72">
        <f t="shared" si="47"/>
        <v>0</v>
      </c>
      <c r="J228" s="72">
        <f t="shared" si="48"/>
        <v>0</v>
      </c>
      <c r="K228" s="71">
        <f t="shared" si="49"/>
        <v>1536.38</v>
      </c>
      <c r="L228" s="67">
        <f>'data''15'!C224</f>
        <v>2286.38</v>
      </c>
      <c r="M228" s="67">
        <f t="shared" si="50"/>
        <v>58</v>
      </c>
      <c r="N228" s="73">
        <f>'data''15'!D224</f>
        <v>750</v>
      </c>
      <c r="O228" s="70">
        <f>+'data''15'!F224</f>
        <v>50</v>
      </c>
      <c r="P228" s="74">
        <f t="shared" si="51"/>
        <v>800</v>
      </c>
      <c r="Q228" s="67">
        <f>IF('data''15'!G224&lt;Z228,'data''15'!G224,'data''15'!G224-Z228)</f>
        <v>169</v>
      </c>
      <c r="R228" s="75">
        <v>111</v>
      </c>
      <c r="S228" s="75">
        <v>0</v>
      </c>
      <c r="T228" s="75" t="str">
        <f>+'data''15'!H224</f>
        <v>N</v>
      </c>
      <c r="U228" s="76" t="str">
        <f>'data''15'!I224</f>
        <v>N</v>
      </c>
      <c r="V228" s="77"/>
      <c r="W228" s="78" t="str">
        <f t="shared" si="53"/>
        <v/>
      </c>
      <c r="X228" s="79" t="str">
        <f t="shared" si="54"/>
        <v/>
      </c>
      <c r="Y228" s="77">
        <f t="shared" si="55"/>
        <v>111</v>
      </c>
      <c r="Z228" s="5">
        <v>106</v>
      </c>
      <c r="AA228" s="5">
        <v>0</v>
      </c>
      <c r="AC228" s="35" t="str">
        <f t="shared" si="52"/>
        <v/>
      </c>
    </row>
    <row r="229" spans="1:29">
      <c r="A229" s="80"/>
      <c r="B229" s="66">
        <v>42226</v>
      </c>
      <c r="C229" s="67">
        <v>1597</v>
      </c>
      <c r="D229" s="68">
        <f t="shared" si="42"/>
        <v>104</v>
      </c>
      <c r="E229" s="69">
        <f t="shared" si="43"/>
        <v>646</v>
      </c>
      <c r="F229" s="70">
        <f t="shared" si="44"/>
        <v>0</v>
      </c>
      <c r="G229" s="71">
        <f t="shared" si="45"/>
        <v>0</v>
      </c>
      <c r="H229" s="68">
        <f t="shared" si="46"/>
        <v>750</v>
      </c>
      <c r="I229" s="72">
        <f t="shared" si="47"/>
        <v>0</v>
      </c>
      <c r="J229" s="72">
        <f t="shared" si="48"/>
        <v>0</v>
      </c>
      <c r="K229" s="71">
        <f t="shared" si="49"/>
        <v>1452.7310000000002</v>
      </c>
      <c r="L229" s="67">
        <f>'data''15'!C225</f>
        <v>2202.7310000000002</v>
      </c>
      <c r="M229" s="67">
        <f t="shared" si="50"/>
        <v>104</v>
      </c>
      <c r="N229" s="73">
        <f>'data''15'!D225</f>
        <v>750</v>
      </c>
      <c r="O229" s="70">
        <f>+'data''15'!F225</f>
        <v>50</v>
      </c>
      <c r="P229" s="74">
        <f t="shared" si="51"/>
        <v>800</v>
      </c>
      <c r="Q229" s="67">
        <f>IF('data''15'!G225&lt;Z229,'data''15'!G225,'data''15'!G225-Z229)</f>
        <v>215</v>
      </c>
      <c r="R229" s="75">
        <v>111</v>
      </c>
      <c r="S229" s="75">
        <v>0</v>
      </c>
      <c r="T229" s="75" t="str">
        <f>+'data''15'!H225</f>
        <v>N</v>
      </c>
      <c r="U229" s="76" t="str">
        <f>'data''15'!I225</f>
        <v>N</v>
      </c>
      <c r="V229" s="77"/>
      <c r="W229" s="78" t="str">
        <f t="shared" si="53"/>
        <v/>
      </c>
      <c r="X229" s="79" t="str">
        <f t="shared" si="54"/>
        <v/>
      </c>
      <c r="Y229" s="77">
        <f t="shared" si="55"/>
        <v>111</v>
      </c>
      <c r="Z229" s="5">
        <v>106</v>
      </c>
      <c r="AA229" s="5">
        <v>0</v>
      </c>
      <c r="AC229" s="35" t="str">
        <f t="shared" si="52"/>
        <v/>
      </c>
    </row>
    <row r="230" spans="1:29">
      <c r="A230" s="80"/>
      <c r="B230" s="66">
        <v>42227</v>
      </c>
      <c r="C230" s="67">
        <v>1559</v>
      </c>
      <c r="D230" s="68">
        <f t="shared" si="42"/>
        <v>150</v>
      </c>
      <c r="E230" s="69">
        <f t="shared" si="43"/>
        <v>600</v>
      </c>
      <c r="F230" s="70">
        <f t="shared" si="44"/>
        <v>0</v>
      </c>
      <c r="G230" s="71">
        <f t="shared" si="45"/>
        <v>0</v>
      </c>
      <c r="H230" s="68">
        <f t="shared" si="46"/>
        <v>750</v>
      </c>
      <c r="I230" s="72">
        <f t="shared" si="47"/>
        <v>0</v>
      </c>
      <c r="J230" s="72">
        <f t="shared" si="48"/>
        <v>0</v>
      </c>
      <c r="K230" s="71">
        <f t="shared" si="49"/>
        <v>1247.384</v>
      </c>
      <c r="L230" s="67">
        <f>'data''15'!C226</f>
        <v>1997.384</v>
      </c>
      <c r="M230" s="67">
        <f t="shared" si="50"/>
        <v>150</v>
      </c>
      <c r="N230" s="73">
        <f>'data''15'!D226</f>
        <v>750</v>
      </c>
      <c r="O230" s="70">
        <f>+'data''15'!F226</f>
        <v>50</v>
      </c>
      <c r="P230" s="74">
        <f t="shared" si="51"/>
        <v>800</v>
      </c>
      <c r="Q230" s="67">
        <f>IF('data''15'!G226&lt;Z230,'data''15'!G226,'data''15'!G226-Z230)</f>
        <v>261</v>
      </c>
      <c r="R230" s="75">
        <v>111</v>
      </c>
      <c r="S230" s="75">
        <v>0</v>
      </c>
      <c r="T230" s="75" t="str">
        <f>+'data''15'!H226</f>
        <v>N</v>
      </c>
      <c r="U230" s="76" t="str">
        <f>'data''15'!I226</f>
        <v>N</v>
      </c>
      <c r="V230" s="77"/>
      <c r="W230" s="78" t="str">
        <f t="shared" si="53"/>
        <v/>
      </c>
      <c r="X230" s="79" t="str">
        <f t="shared" si="54"/>
        <v/>
      </c>
      <c r="Y230" s="77">
        <f t="shared" si="55"/>
        <v>111</v>
      </c>
      <c r="Z230" s="5">
        <v>106</v>
      </c>
      <c r="AA230" s="5">
        <v>0</v>
      </c>
      <c r="AC230" s="35" t="str">
        <f t="shared" si="52"/>
        <v/>
      </c>
    </row>
    <row r="231" spans="1:29">
      <c r="A231" s="80"/>
      <c r="B231" s="66">
        <v>42228</v>
      </c>
      <c r="C231" s="67">
        <v>1512</v>
      </c>
      <c r="D231" s="68">
        <f t="shared" si="42"/>
        <v>58</v>
      </c>
      <c r="E231" s="69">
        <f t="shared" si="43"/>
        <v>692</v>
      </c>
      <c r="F231" s="70">
        <f t="shared" si="44"/>
        <v>0</v>
      </c>
      <c r="G231" s="71">
        <f t="shared" si="45"/>
        <v>0</v>
      </c>
      <c r="H231" s="68">
        <f t="shared" si="46"/>
        <v>750</v>
      </c>
      <c r="I231" s="72">
        <f t="shared" si="47"/>
        <v>0</v>
      </c>
      <c r="J231" s="72">
        <f t="shared" si="48"/>
        <v>0</v>
      </c>
      <c r="K231" s="71">
        <f t="shared" si="49"/>
        <v>1062.1479999999999</v>
      </c>
      <c r="L231" s="67">
        <f>'data''15'!C227</f>
        <v>1812.1479999999999</v>
      </c>
      <c r="M231" s="67">
        <f t="shared" si="50"/>
        <v>58</v>
      </c>
      <c r="N231" s="73">
        <f>'data''15'!D227</f>
        <v>750</v>
      </c>
      <c r="O231" s="70">
        <f>+'data''15'!F227</f>
        <v>50</v>
      </c>
      <c r="P231" s="74">
        <f t="shared" si="51"/>
        <v>800</v>
      </c>
      <c r="Q231" s="67">
        <f>IF('data''15'!G227&lt;Z231,'data''15'!G227,'data''15'!G227-Z231)</f>
        <v>169</v>
      </c>
      <c r="R231" s="75">
        <v>111</v>
      </c>
      <c r="S231" s="75">
        <v>0</v>
      </c>
      <c r="T231" s="75" t="str">
        <f>+'data''15'!H227</f>
        <v>N</v>
      </c>
      <c r="U231" s="76" t="str">
        <f>'data''15'!I227</f>
        <v>N</v>
      </c>
      <c r="V231" s="77"/>
      <c r="W231" s="78" t="str">
        <f t="shared" si="53"/>
        <v/>
      </c>
      <c r="X231" s="79" t="str">
        <f t="shared" si="54"/>
        <v/>
      </c>
      <c r="Y231" s="77">
        <f t="shared" si="55"/>
        <v>111</v>
      </c>
      <c r="Z231" s="5">
        <v>106</v>
      </c>
      <c r="AA231" s="5">
        <v>0</v>
      </c>
      <c r="AC231" s="35" t="str">
        <f t="shared" si="52"/>
        <v/>
      </c>
    </row>
    <row r="232" spans="1:29">
      <c r="A232" s="80"/>
      <c r="B232" s="66">
        <v>42229</v>
      </c>
      <c r="C232" s="67">
        <v>1513</v>
      </c>
      <c r="D232" s="68">
        <f t="shared" si="42"/>
        <v>65</v>
      </c>
      <c r="E232" s="69">
        <f t="shared" si="43"/>
        <v>685</v>
      </c>
      <c r="F232" s="70">
        <f t="shared" si="44"/>
        <v>0</v>
      </c>
      <c r="G232" s="71">
        <f t="shared" si="45"/>
        <v>0</v>
      </c>
      <c r="H232" s="68">
        <f t="shared" si="46"/>
        <v>750</v>
      </c>
      <c r="I232" s="72">
        <f t="shared" si="47"/>
        <v>0</v>
      </c>
      <c r="J232" s="72">
        <f t="shared" si="48"/>
        <v>0</v>
      </c>
      <c r="K232" s="71">
        <f t="shared" si="49"/>
        <v>862.63200000000006</v>
      </c>
      <c r="L232" s="67">
        <f>'data''15'!C228</f>
        <v>1612.6320000000001</v>
      </c>
      <c r="M232" s="67">
        <f t="shared" si="50"/>
        <v>65</v>
      </c>
      <c r="N232" s="73">
        <f>'data''15'!D228</f>
        <v>750</v>
      </c>
      <c r="O232" s="70">
        <f>+'data''15'!F228</f>
        <v>50</v>
      </c>
      <c r="P232" s="74">
        <f t="shared" si="51"/>
        <v>800</v>
      </c>
      <c r="Q232" s="67">
        <f>IF('data''15'!G228&lt;Z232,'data''15'!G228,'data''15'!G228-Z232)</f>
        <v>176</v>
      </c>
      <c r="R232" s="75">
        <v>111</v>
      </c>
      <c r="S232" s="75">
        <v>0</v>
      </c>
      <c r="T232" s="75" t="str">
        <f>+'data''15'!H228</f>
        <v>N</v>
      </c>
      <c r="U232" s="76" t="str">
        <f>'data''15'!I228</f>
        <v>N</v>
      </c>
      <c r="V232" s="77"/>
      <c r="W232" s="78" t="str">
        <f t="shared" si="53"/>
        <v/>
      </c>
      <c r="X232" s="79" t="str">
        <f t="shared" si="54"/>
        <v/>
      </c>
      <c r="Y232" s="77">
        <f t="shared" si="55"/>
        <v>111</v>
      </c>
      <c r="Z232" s="5">
        <v>106</v>
      </c>
      <c r="AA232" s="5">
        <v>0</v>
      </c>
      <c r="AC232" s="35" t="str">
        <f t="shared" si="52"/>
        <v/>
      </c>
    </row>
    <row r="233" spans="1:29">
      <c r="A233" s="80"/>
      <c r="B233" s="66">
        <v>42230</v>
      </c>
      <c r="C233" s="67">
        <v>1498</v>
      </c>
      <c r="D233" s="68">
        <f t="shared" si="42"/>
        <v>-29</v>
      </c>
      <c r="E233" s="69">
        <f t="shared" si="43"/>
        <v>779</v>
      </c>
      <c r="F233" s="70">
        <f t="shared" si="44"/>
        <v>0</v>
      </c>
      <c r="G233" s="71">
        <f t="shared" si="45"/>
        <v>0</v>
      </c>
      <c r="H233" s="68">
        <f t="shared" si="46"/>
        <v>750</v>
      </c>
      <c r="I233" s="72">
        <f t="shared" si="47"/>
        <v>0</v>
      </c>
      <c r="J233" s="72">
        <f t="shared" si="48"/>
        <v>0</v>
      </c>
      <c r="K233" s="71">
        <f t="shared" si="49"/>
        <v>763.46599999999989</v>
      </c>
      <c r="L233" s="67">
        <f>'data''15'!C229</f>
        <v>1513.4659999999999</v>
      </c>
      <c r="M233" s="67">
        <f t="shared" si="50"/>
        <v>-29</v>
      </c>
      <c r="N233" s="73">
        <f>'data''15'!D229</f>
        <v>750</v>
      </c>
      <c r="O233" s="70">
        <f>+'data''15'!F229</f>
        <v>50</v>
      </c>
      <c r="P233" s="74">
        <f t="shared" si="51"/>
        <v>800</v>
      </c>
      <c r="Q233" s="67">
        <f>IF('data''15'!G229&lt;Z233,'data''15'!G229,'data''15'!G229-Z233)</f>
        <v>82</v>
      </c>
      <c r="R233" s="75">
        <v>111</v>
      </c>
      <c r="S233" s="75">
        <v>0</v>
      </c>
      <c r="T233" s="75" t="str">
        <f>+'data''15'!H229</f>
        <v>N</v>
      </c>
      <c r="U233" s="76" t="str">
        <f>'data''15'!I229</f>
        <v>N</v>
      </c>
      <c r="V233" s="77"/>
      <c r="W233" s="78" t="str">
        <f t="shared" si="53"/>
        <v/>
      </c>
      <c r="X233" s="79" t="str">
        <f t="shared" si="54"/>
        <v/>
      </c>
      <c r="Y233" s="77">
        <f t="shared" si="55"/>
        <v>111</v>
      </c>
      <c r="Z233" s="5">
        <v>106</v>
      </c>
      <c r="AA233" s="5">
        <v>0</v>
      </c>
      <c r="AC233" s="35" t="str">
        <f t="shared" si="52"/>
        <v/>
      </c>
    </row>
    <row r="234" spans="1:29">
      <c r="A234" s="80"/>
      <c r="B234" s="66">
        <v>42231</v>
      </c>
      <c r="C234" s="67">
        <v>1470</v>
      </c>
      <c r="D234" s="68">
        <f t="shared" si="42"/>
        <v>-29</v>
      </c>
      <c r="E234" s="69">
        <f t="shared" si="43"/>
        <v>779</v>
      </c>
      <c r="F234" s="70">
        <f t="shared" si="44"/>
        <v>0</v>
      </c>
      <c r="G234" s="71">
        <f t="shared" si="45"/>
        <v>0</v>
      </c>
      <c r="H234" s="68">
        <f t="shared" si="46"/>
        <v>750</v>
      </c>
      <c r="I234" s="72">
        <f t="shared" si="47"/>
        <v>0</v>
      </c>
      <c r="J234" s="72">
        <f t="shared" si="48"/>
        <v>0</v>
      </c>
      <c r="K234" s="71">
        <f t="shared" si="49"/>
        <v>764.24600000000009</v>
      </c>
      <c r="L234" s="67">
        <f>'data''15'!C230</f>
        <v>1514.2460000000001</v>
      </c>
      <c r="M234" s="67">
        <f t="shared" si="50"/>
        <v>-29</v>
      </c>
      <c r="N234" s="73">
        <f>'data''15'!D230</f>
        <v>750</v>
      </c>
      <c r="O234" s="70">
        <f>+'data''15'!F230</f>
        <v>50</v>
      </c>
      <c r="P234" s="74">
        <f t="shared" si="51"/>
        <v>800</v>
      </c>
      <c r="Q234" s="67">
        <f>IF('data''15'!G230&lt;Z234,'data''15'!G230,'data''15'!G230-Z234)</f>
        <v>82</v>
      </c>
      <c r="R234" s="75">
        <v>111</v>
      </c>
      <c r="S234" s="75">
        <v>0</v>
      </c>
      <c r="T234" s="75" t="str">
        <f>+'data''15'!H230</f>
        <v>N</v>
      </c>
      <c r="U234" s="76" t="str">
        <f>'data''15'!I230</f>
        <v>N</v>
      </c>
      <c r="V234" s="77"/>
      <c r="W234" s="78" t="str">
        <f t="shared" si="53"/>
        <v/>
      </c>
      <c r="X234" s="79" t="str">
        <f t="shared" si="54"/>
        <v/>
      </c>
      <c r="Y234" s="77">
        <f t="shared" si="55"/>
        <v>111</v>
      </c>
      <c r="Z234" s="5">
        <v>106</v>
      </c>
      <c r="AA234" s="5">
        <v>0</v>
      </c>
      <c r="AC234" s="35" t="str">
        <f t="shared" si="52"/>
        <v/>
      </c>
    </row>
    <row r="235" spans="1:29">
      <c r="A235" s="80"/>
      <c r="B235" s="66">
        <v>42232</v>
      </c>
      <c r="C235" s="67">
        <v>1434</v>
      </c>
      <c r="D235" s="68">
        <f t="shared" si="42"/>
        <v>112</v>
      </c>
      <c r="E235" s="69">
        <f t="shared" si="43"/>
        <v>638</v>
      </c>
      <c r="F235" s="70">
        <f t="shared" si="44"/>
        <v>0</v>
      </c>
      <c r="G235" s="71">
        <f t="shared" si="45"/>
        <v>0</v>
      </c>
      <c r="H235" s="68">
        <f t="shared" si="46"/>
        <v>750</v>
      </c>
      <c r="I235" s="72">
        <f t="shared" si="47"/>
        <v>0</v>
      </c>
      <c r="J235" s="72">
        <f t="shared" si="48"/>
        <v>0</v>
      </c>
      <c r="K235" s="71">
        <f t="shared" si="49"/>
        <v>766.09999999999991</v>
      </c>
      <c r="L235" s="67">
        <f>'data''15'!C231</f>
        <v>1516.1</v>
      </c>
      <c r="M235" s="67">
        <f t="shared" si="50"/>
        <v>112</v>
      </c>
      <c r="N235" s="73">
        <f>'data''15'!D231</f>
        <v>750</v>
      </c>
      <c r="O235" s="70">
        <f>+'data''15'!F231</f>
        <v>50</v>
      </c>
      <c r="P235" s="74">
        <f t="shared" si="51"/>
        <v>800</v>
      </c>
      <c r="Q235" s="67">
        <f>IF('data''15'!G231&lt;Z235,'data''15'!G231,'data''15'!G231-Z235)</f>
        <v>223</v>
      </c>
      <c r="R235" s="75">
        <v>111</v>
      </c>
      <c r="S235" s="75">
        <v>0</v>
      </c>
      <c r="T235" s="75" t="str">
        <f>+'data''15'!H231</f>
        <v>N</v>
      </c>
      <c r="U235" s="76" t="str">
        <f>'data''15'!I231</f>
        <v>N</v>
      </c>
      <c r="V235" s="77"/>
      <c r="W235" s="78" t="str">
        <f t="shared" si="53"/>
        <v/>
      </c>
      <c r="X235" s="79" t="str">
        <f t="shared" si="54"/>
        <v/>
      </c>
      <c r="Y235" s="77">
        <f t="shared" si="55"/>
        <v>111</v>
      </c>
      <c r="Z235" s="5">
        <v>106</v>
      </c>
      <c r="AA235" s="5">
        <v>0</v>
      </c>
      <c r="AC235" s="35" t="str">
        <f t="shared" si="52"/>
        <v/>
      </c>
    </row>
    <row r="236" spans="1:29">
      <c r="A236" s="80"/>
      <c r="B236" s="66">
        <v>42233</v>
      </c>
      <c r="C236" s="67">
        <v>1408</v>
      </c>
      <c r="D236" s="68">
        <f t="shared" si="42"/>
        <v>-29</v>
      </c>
      <c r="E236" s="69">
        <f t="shared" si="43"/>
        <v>779</v>
      </c>
      <c r="F236" s="70">
        <f t="shared" si="44"/>
        <v>0</v>
      </c>
      <c r="G236" s="71">
        <f t="shared" si="45"/>
        <v>0</v>
      </c>
      <c r="H236" s="68">
        <f t="shared" si="46"/>
        <v>750</v>
      </c>
      <c r="I236" s="72">
        <f t="shared" si="47"/>
        <v>0</v>
      </c>
      <c r="J236" s="72">
        <f t="shared" si="48"/>
        <v>0</v>
      </c>
      <c r="K236" s="71">
        <f t="shared" si="49"/>
        <v>774.19320000000016</v>
      </c>
      <c r="L236" s="67">
        <f>'data''15'!C232</f>
        <v>1524.1932000000002</v>
      </c>
      <c r="M236" s="67">
        <f t="shared" si="50"/>
        <v>-29</v>
      </c>
      <c r="N236" s="73">
        <f>'data''15'!D232</f>
        <v>750</v>
      </c>
      <c r="O236" s="70">
        <f>+'data''15'!F232</f>
        <v>50</v>
      </c>
      <c r="P236" s="74">
        <f t="shared" si="51"/>
        <v>800</v>
      </c>
      <c r="Q236" s="67">
        <f>IF('data''15'!G232&lt;Z236,'data''15'!G232,'data''15'!G232-Z236)</f>
        <v>82</v>
      </c>
      <c r="R236" s="75">
        <v>111</v>
      </c>
      <c r="S236" s="75">
        <v>0</v>
      </c>
      <c r="T236" s="75" t="str">
        <f>+'data''15'!H232</f>
        <v>N</v>
      </c>
      <c r="U236" s="76" t="str">
        <f>'data''15'!I232</f>
        <v>N</v>
      </c>
      <c r="V236" s="77"/>
      <c r="W236" s="78" t="str">
        <f t="shared" si="53"/>
        <v/>
      </c>
      <c r="X236" s="79" t="str">
        <f t="shared" si="54"/>
        <v/>
      </c>
      <c r="Y236" s="77">
        <f t="shared" si="55"/>
        <v>111</v>
      </c>
      <c r="Z236" s="5">
        <v>106</v>
      </c>
      <c r="AA236" s="5">
        <v>0</v>
      </c>
      <c r="AC236" s="35" t="str">
        <f t="shared" si="52"/>
        <v/>
      </c>
    </row>
    <row r="237" spans="1:29">
      <c r="A237" s="80"/>
      <c r="B237" s="66">
        <v>42234</v>
      </c>
      <c r="C237" s="67">
        <v>1370</v>
      </c>
      <c r="D237" s="68">
        <f t="shared" si="42"/>
        <v>525</v>
      </c>
      <c r="E237" s="69">
        <f t="shared" si="43"/>
        <v>225</v>
      </c>
      <c r="F237" s="70">
        <f t="shared" si="44"/>
        <v>0</v>
      </c>
      <c r="G237" s="71">
        <f t="shared" si="45"/>
        <v>0</v>
      </c>
      <c r="H237" s="68">
        <f t="shared" si="46"/>
        <v>750</v>
      </c>
      <c r="I237" s="72">
        <f t="shared" si="47"/>
        <v>0</v>
      </c>
      <c r="J237" s="72">
        <f t="shared" si="48"/>
        <v>0</v>
      </c>
      <c r="K237" s="71">
        <f t="shared" si="49"/>
        <v>740.27161570175349</v>
      </c>
      <c r="L237" s="67">
        <f>'data''15'!C233</f>
        <v>1490.2716157017535</v>
      </c>
      <c r="M237" s="67">
        <f t="shared" si="50"/>
        <v>525</v>
      </c>
      <c r="N237" s="73">
        <f>'data''15'!D233</f>
        <v>750</v>
      </c>
      <c r="O237" s="70">
        <f>+'data''15'!F233</f>
        <v>50</v>
      </c>
      <c r="P237" s="74">
        <f t="shared" si="51"/>
        <v>800</v>
      </c>
      <c r="Q237" s="67">
        <f>IF('data''15'!G233&lt;Z237,'data''15'!G233,'data''15'!G233-Z237)</f>
        <v>636</v>
      </c>
      <c r="R237" s="75">
        <v>111</v>
      </c>
      <c r="S237" s="75">
        <v>0</v>
      </c>
      <c r="T237" s="75" t="str">
        <f>+'data''15'!H233</f>
        <v>N</v>
      </c>
      <c r="U237" s="76" t="str">
        <f>'data''15'!I233</f>
        <v>N</v>
      </c>
      <c r="V237" s="77"/>
      <c r="W237" s="78" t="str">
        <f t="shared" si="53"/>
        <v/>
      </c>
      <c r="X237" s="79" t="str">
        <f t="shared" si="54"/>
        <v/>
      </c>
      <c r="Y237" s="77">
        <f t="shared" si="55"/>
        <v>111</v>
      </c>
      <c r="Z237" s="5">
        <v>106</v>
      </c>
      <c r="AA237" s="5">
        <v>0</v>
      </c>
      <c r="AC237" s="35" t="str">
        <f t="shared" si="52"/>
        <v/>
      </c>
    </row>
    <row r="238" spans="1:29">
      <c r="A238" s="80"/>
      <c r="B238" s="66">
        <v>42235</v>
      </c>
      <c r="C238" s="67">
        <v>1339</v>
      </c>
      <c r="D238" s="68">
        <f t="shared" si="42"/>
        <v>348</v>
      </c>
      <c r="E238" s="69">
        <f t="shared" si="43"/>
        <v>402</v>
      </c>
      <c r="F238" s="70">
        <f t="shared" si="44"/>
        <v>0</v>
      </c>
      <c r="G238" s="71">
        <f t="shared" si="45"/>
        <v>0</v>
      </c>
      <c r="H238" s="68">
        <f t="shared" si="46"/>
        <v>750</v>
      </c>
      <c r="I238" s="72">
        <f t="shared" si="47"/>
        <v>0</v>
      </c>
      <c r="J238" s="72">
        <f t="shared" si="48"/>
        <v>0</v>
      </c>
      <c r="K238" s="71">
        <f t="shared" si="49"/>
        <v>775.75</v>
      </c>
      <c r="L238" s="67">
        <f>'data''15'!C234</f>
        <v>1525.75</v>
      </c>
      <c r="M238" s="67">
        <f t="shared" si="50"/>
        <v>348</v>
      </c>
      <c r="N238" s="73">
        <f>'data''15'!D234</f>
        <v>750</v>
      </c>
      <c r="O238" s="70">
        <f>+'data''15'!F234</f>
        <v>50</v>
      </c>
      <c r="P238" s="74">
        <f t="shared" si="51"/>
        <v>800</v>
      </c>
      <c r="Q238" s="67">
        <f>IF('data''15'!G234&lt;Z238,'data''15'!G234,'data''15'!G234-Z238)</f>
        <v>459</v>
      </c>
      <c r="R238" s="75">
        <v>111</v>
      </c>
      <c r="S238" s="75">
        <v>0</v>
      </c>
      <c r="T238" s="75" t="str">
        <f>+'data''15'!H234</f>
        <v>N</v>
      </c>
      <c r="U238" s="76" t="str">
        <f>'data''15'!I234</f>
        <v>N</v>
      </c>
      <c r="V238" s="77"/>
      <c r="W238" s="78" t="str">
        <f t="shared" si="53"/>
        <v/>
      </c>
      <c r="X238" s="79" t="str">
        <f t="shared" si="54"/>
        <v/>
      </c>
      <c r="Y238" s="77">
        <f t="shared" si="55"/>
        <v>111</v>
      </c>
      <c r="Z238" s="5">
        <v>106</v>
      </c>
      <c r="AA238" s="5">
        <v>0</v>
      </c>
      <c r="AC238" s="35" t="str">
        <f t="shared" si="52"/>
        <v/>
      </c>
    </row>
    <row r="239" spans="1:29">
      <c r="A239" s="80"/>
      <c r="B239" s="66">
        <v>42236</v>
      </c>
      <c r="C239" s="67">
        <v>1300</v>
      </c>
      <c r="D239" s="68">
        <f t="shared" si="42"/>
        <v>323</v>
      </c>
      <c r="E239" s="69">
        <f t="shared" si="43"/>
        <v>427</v>
      </c>
      <c r="F239" s="70">
        <f t="shared" si="44"/>
        <v>0</v>
      </c>
      <c r="G239" s="71">
        <f t="shared" si="45"/>
        <v>0</v>
      </c>
      <c r="H239" s="68">
        <f t="shared" si="46"/>
        <v>750</v>
      </c>
      <c r="I239" s="72">
        <f t="shared" si="47"/>
        <v>0</v>
      </c>
      <c r="J239" s="72">
        <f t="shared" si="48"/>
        <v>0</v>
      </c>
      <c r="K239" s="71">
        <f t="shared" si="49"/>
        <v>772.68000000000006</v>
      </c>
      <c r="L239" s="67">
        <f>'data''15'!C235</f>
        <v>1522.68</v>
      </c>
      <c r="M239" s="67">
        <f t="shared" si="50"/>
        <v>323</v>
      </c>
      <c r="N239" s="73">
        <f>'data''15'!D235</f>
        <v>750</v>
      </c>
      <c r="O239" s="70">
        <f>+'data''15'!F235</f>
        <v>50</v>
      </c>
      <c r="P239" s="74">
        <f t="shared" si="51"/>
        <v>800</v>
      </c>
      <c r="Q239" s="67">
        <f>IF('data''15'!G235&lt;Z239,'data''15'!G235,'data''15'!G235-Z239)</f>
        <v>434</v>
      </c>
      <c r="R239" s="75">
        <v>111</v>
      </c>
      <c r="S239" s="75">
        <v>0</v>
      </c>
      <c r="T239" s="75" t="str">
        <f>+'data''15'!H235</f>
        <v>N</v>
      </c>
      <c r="U239" s="76" t="str">
        <f>'data''15'!I235</f>
        <v>N</v>
      </c>
      <c r="V239" s="77"/>
      <c r="W239" s="78" t="str">
        <f t="shared" si="53"/>
        <v/>
      </c>
      <c r="X239" s="79" t="str">
        <f t="shared" si="54"/>
        <v/>
      </c>
      <c r="Y239" s="77">
        <f t="shared" si="55"/>
        <v>111</v>
      </c>
      <c r="Z239" s="5">
        <v>106</v>
      </c>
      <c r="AA239" s="5">
        <v>0</v>
      </c>
      <c r="AC239" s="35" t="str">
        <f t="shared" si="52"/>
        <v/>
      </c>
    </row>
    <row r="240" spans="1:29">
      <c r="A240" s="80"/>
      <c r="B240" s="66">
        <v>42237</v>
      </c>
      <c r="C240" s="67">
        <v>1217</v>
      </c>
      <c r="D240" s="68">
        <f t="shared" si="42"/>
        <v>304</v>
      </c>
      <c r="E240" s="69">
        <f t="shared" si="43"/>
        <v>446</v>
      </c>
      <c r="F240" s="70">
        <f t="shared" si="44"/>
        <v>0</v>
      </c>
      <c r="G240" s="71">
        <f t="shared" si="45"/>
        <v>0</v>
      </c>
      <c r="H240" s="68">
        <f t="shared" si="46"/>
        <v>750</v>
      </c>
      <c r="I240" s="72">
        <f t="shared" si="47"/>
        <v>0</v>
      </c>
      <c r="J240" s="72">
        <f t="shared" si="48"/>
        <v>0</v>
      </c>
      <c r="K240" s="71">
        <f t="shared" si="49"/>
        <v>765.71777999999995</v>
      </c>
      <c r="L240" s="67">
        <f>'data''15'!C236</f>
        <v>1515.7177799999999</v>
      </c>
      <c r="M240" s="67">
        <f t="shared" si="50"/>
        <v>304</v>
      </c>
      <c r="N240" s="73">
        <f>'data''15'!D236</f>
        <v>750</v>
      </c>
      <c r="O240" s="70">
        <f>+'data''15'!F236</f>
        <v>50</v>
      </c>
      <c r="P240" s="74">
        <f t="shared" si="51"/>
        <v>800</v>
      </c>
      <c r="Q240" s="67">
        <f>IF('data''15'!G236&lt;Z240,'data''15'!G236,'data''15'!G236-Z240)</f>
        <v>415</v>
      </c>
      <c r="R240" s="75">
        <v>111</v>
      </c>
      <c r="S240" s="75">
        <v>0</v>
      </c>
      <c r="T240" s="75" t="str">
        <f>+'data''15'!H236</f>
        <v>N</v>
      </c>
      <c r="U240" s="76" t="str">
        <f>'data''15'!I236</f>
        <v>N</v>
      </c>
      <c r="V240" s="77"/>
      <c r="W240" s="78" t="str">
        <f t="shared" si="53"/>
        <v/>
      </c>
      <c r="X240" s="79" t="str">
        <f t="shared" si="54"/>
        <v/>
      </c>
      <c r="Y240" s="77">
        <f t="shared" si="55"/>
        <v>111</v>
      </c>
      <c r="Z240" s="5">
        <v>106</v>
      </c>
      <c r="AA240" s="5">
        <v>0</v>
      </c>
      <c r="AC240" s="35" t="str">
        <f t="shared" si="52"/>
        <v/>
      </c>
    </row>
    <row r="241" spans="1:29">
      <c r="A241" s="80"/>
      <c r="B241" s="66">
        <v>42238</v>
      </c>
      <c r="C241" s="67">
        <v>1143</v>
      </c>
      <c r="D241" s="68">
        <f t="shared" si="42"/>
        <v>331</v>
      </c>
      <c r="E241" s="69">
        <f t="shared" si="43"/>
        <v>419</v>
      </c>
      <c r="F241" s="70">
        <f t="shared" si="44"/>
        <v>0</v>
      </c>
      <c r="G241" s="71">
        <f t="shared" si="45"/>
        <v>0</v>
      </c>
      <c r="H241" s="68">
        <f t="shared" si="46"/>
        <v>750</v>
      </c>
      <c r="I241" s="72">
        <f t="shared" si="47"/>
        <v>0</v>
      </c>
      <c r="J241" s="72">
        <f t="shared" si="48"/>
        <v>0</v>
      </c>
      <c r="K241" s="71">
        <f t="shared" si="49"/>
        <v>765.40691500000003</v>
      </c>
      <c r="L241" s="67">
        <f>'data''15'!C237</f>
        <v>1515.406915</v>
      </c>
      <c r="M241" s="67">
        <f t="shared" si="50"/>
        <v>331</v>
      </c>
      <c r="N241" s="73">
        <f>'data''15'!D237</f>
        <v>750</v>
      </c>
      <c r="O241" s="70">
        <f>+'data''15'!F237</f>
        <v>50</v>
      </c>
      <c r="P241" s="74">
        <f t="shared" si="51"/>
        <v>800</v>
      </c>
      <c r="Q241" s="67">
        <f>IF('data''15'!G237&lt;Z241,'data''15'!G237,'data''15'!G237-Z241)</f>
        <v>442</v>
      </c>
      <c r="R241" s="75">
        <v>111</v>
      </c>
      <c r="S241" s="75">
        <v>0</v>
      </c>
      <c r="T241" s="75" t="str">
        <f>+'data''15'!H237</f>
        <v>N</v>
      </c>
      <c r="U241" s="76" t="str">
        <f>'data''15'!I237</f>
        <v>N</v>
      </c>
      <c r="V241" s="77"/>
      <c r="W241" s="78" t="str">
        <f t="shared" si="53"/>
        <v/>
      </c>
      <c r="X241" s="79" t="str">
        <f t="shared" si="54"/>
        <v/>
      </c>
      <c r="Y241" s="77">
        <f t="shared" si="55"/>
        <v>111</v>
      </c>
      <c r="Z241" s="5">
        <v>106</v>
      </c>
      <c r="AA241" s="5">
        <v>0</v>
      </c>
      <c r="AC241" s="35" t="str">
        <f t="shared" si="52"/>
        <v/>
      </c>
    </row>
    <row r="242" spans="1:29">
      <c r="A242" s="80"/>
      <c r="B242" s="66">
        <v>42239</v>
      </c>
      <c r="C242" s="67">
        <v>1113</v>
      </c>
      <c r="D242" s="68">
        <f t="shared" si="42"/>
        <v>331</v>
      </c>
      <c r="E242" s="69">
        <f t="shared" si="43"/>
        <v>419</v>
      </c>
      <c r="F242" s="70">
        <f t="shared" si="44"/>
        <v>0</v>
      </c>
      <c r="G242" s="71">
        <f t="shared" si="45"/>
        <v>0</v>
      </c>
      <c r="H242" s="68">
        <f t="shared" si="46"/>
        <v>750</v>
      </c>
      <c r="I242" s="72">
        <f t="shared" si="47"/>
        <v>0</v>
      </c>
      <c r="J242" s="72">
        <f t="shared" si="48"/>
        <v>0</v>
      </c>
      <c r="K242" s="71">
        <f t="shared" si="49"/>
        <v>765.52742190000004</v>
      </c>
      <c r="L242" s="67">
        <f>'data''15'!C238</f>
        <v>1515.5274219</v>
      </c>
      <c r="M242" s="67">
        <f t="shared" si="50"/>
        <v>331</v>
      </c>
      <c r="N242" s="73">
        <f>'data''15'!D238</f>
        <v>750</v>
      </c>
      <c r="O242" s="70">
        <f>+'data''15'!F238</f>
        <v>50</v>
      </c>
      <c r="P242" s="74">
        <f t="shared" si="51"/>
        <v>800</v>
      </c>
      <c r="Q242" s="67">
        <f>IF('data''15'!G238&lt;Z242,'data''15'!G238,'data''15'!G238-Z242)</f>
        <v>442</v>
      </c>
      <c r="R242" s="75">
        <v>111</v>
      </c>
      <c r="S242" s="75">
        <v>0</v>
      </c>
      <c r="T242" s="75" t="str">
        <f>+'data''15'!H238</f>
        <v>N</v>
      </c>
      <c r="U242" s="76" t="str">
        <f>'data''15'!I238</f>
        <v>N</v>
      </c>
      <c r="V242" s="77"/>
      <c r="W242" s="78" t="str">
        <f t="shared" si="53"/>
        <v/>
      </c>
      <c r="X242" s="79" t="str">
        <f t="shared" si="54"/>
        <v/>
      </c>
      <c r="Y242" s="77">
        <f t="shared" si="55"/>
        <v>111</v>
      </c>
      <c r="Z242" s="5">
        <v>106</v>
      </c>
      <c r="AA242" s="5">
        <v>0</v>
      </c>
      <c r="AC242" s="35" t="str">
        <f t="shared" si="52"/>
        <v/>
      </c>
    </row>
    <row r="243" spans="1:29">
      <c r="A243" s="80"/>
      <c r="B243" s="66">
        <v>42240</v>
      </c>
      <c r="C243" s="67">
        <v>1088</v>
      </c>
      <c r="D243" s="68">
        <f t="shared" si="42"/>
        <v>430</v>
      </c>
      <c r="E243" s="69">
        <f t="shared" si="43"/>
        <v>320</v>
      </c>
      <c r="F243" s="70">
        <f t="shared" si="44"/>
        <v>0</v>
      </c>
      <c r="G243" s="71">
        <f t="shared" si="45"/>
        <v>0</v>
      </c>
      <c r="H243" s="68">
        <f t="shared" si="46"/>
        <v>750</v>
      </c>
      <c r="I243" s="72">
        <f t="shared" si="47"/>
        <v>0</v>
      </c>
      <c r="J243" s="72">
        <f t="shared" si="48"/>
        <v>0</v>
      </c>
      <c r="K243" s="71">
        <f t="shared" si="49"/>
        <v>721.24953499999992</v>
      </c>
      <c r="L243" s="67">
        <f>'data''15'!C239</f>
        <v>1471.2495349999999</v>
      </c>
      <c r="M243" s="67">
        <f t="shared" si="50"/>
        <v>430</v>
      </c>
      <c r="N243" s="73">
        <f>'data''15'!D239</f>
        <v>750</v>
      </c>
      <c r="O243" s="70">
        <f>+'data''15'!F239</f>
        <v>50</v>
      </c>
      <c r="P243" s="74">
        <f t="shared" si="51"/>
        <v>800</v>
      </c>
      <c r="Q243" s="67">
        <f>IF('data''15'!G239&lt;Z243,'data''15'!G239,'data''15'!G239-Z243)</f>
        <v>541</v>
      </c>
      <c r="R243" s="75">
        <v>111</v>
      </c>
      <c r="S243" s="75">
        <v>0</v>
      </c>
      <c r="T243" s="75" t="str">
        <f>+'data''15'!H239</f>
        <v>N</v>
      </c>
      <c r="U243" s="76" t="str">
        <f>'data''15'!I239</f>
        <v>N</v>
      </c>
      <c r="V243" s="77"/>
      <c r="W243" s="78" t="str">
        <f t="shared" si="53"/>
        <v/>
      </c>
      <c r="X243" s="79" t="str">
        <f t="shared" si="54"/>
        <v/>
      </c>
      <c r="Y243" s="77">
        <f t="shared" si="55"/>
        <v>111</v>
      </c>
      <c r="Z243" s="5">
        <v>106</v>
      </c>
      <c r="AA243" s="5">
        <v>0</v>
      </c>
      <c r="AC243" s="35" t="str">
        <f t="shared" si="52"/>
        <v/>
      </c>
    </row>
    <row r="244" spans="1:29">
      <c r="A244" s="80"/>
      <c r="B244" s="66">
        <v>42241</v>
      </c>
      <c r="C244" s="67">
        <v>1030</v>
      </c>
      <c r="D244" s="68">
        <f t="shared" si="42"/>
        <v>430</v>
      </c>
      <c r="E244" s="69">
        <f t="shared" si="43"/>
        <v>320</v>
      </c>
      <c r="F244" s="70">
        <f t="shared" si="44"/>
        <v>0</v>
      </c>
      <c r="G244" s="71">
        <f t="shared" si="45"/>
        <v>0</v>
      </c>
      <c r="H244" s="68">
        <f t="shared" si="46"/>
        <v>750</v>
      </c>
      <c r="I244" s="72">
        <f t="shared" si="47"/>
        <v>0</v>
      </c>
      <c r="J244" s="72">
        <f t="shared" si="48"/>
        <v>0</v>
      </c>
      <c r="K244" s="71">
        <f t="shared" si="49"/>
        <v>753.05</v>
      </c>
      <c r="L244" s="67">
        <f>'data''15'!C240</f>
        <v>1503.05</v>
      </c>
      <c r="M244" s="67">
        <f t="shared" si="50"/>
        <v>430</v>
      </c>
      <c r="N244" s="73">
        <f>'data''15'!D240</f>
        <v>750</v>
      </c>
      <c r="O244" s="70">
        <f>+'data''15'!F240</f>
        <v>50</v>
      </c>
      <c r="P244" s="74">
        <f t="shared" si="51"/>
        <v>800</v>
      </c>
      <c r="Q244" s="67">
        <f>IF('data''15'!G240&lt;Z244,'data''15'!G240,'data''15'!G240-Z244)</f>
        <v>541</v>
      </c>
      <c r="R244" s="75">
        <v>111</v>
      </c>
      <c r="S244" s="75">
        <v>0</v>
      </c>
      <c r="T244" s="75" t="str">
        <f>+'data''15'!H240</f>
        <v>N</v>
      </c>
      <c r="U244" s="76" t="str">
        <f>'data''15'!I240</f>
        <v>N</v>
      </c>
      <c r="V244" s="77"/>
      <c r="W244" s="78" t="str">
        <f t="shared" si="53"/>
        <v/>
      </c>
      <c r="X244" s="79" t="str">
        <f t="shared" si="54"/>
        <v/>
      </c>
      <c r="Y244" s="77">
        <f t="shared" si="55"/>
        <v>111</v>
      </c>
      <c r="Z244" s="5">
        <v>106</v>
      </c>
      <c r="AA244" s="5">
        <v>0</v>
      </c>
      <c r="AC244" s="35" t="str">
        <f t="shared" si="52"/>
        <v/>
      </c>
    </row>
    <row r="245" spans="1:29">
      <c r="A245" s="80"/>
      <c r="B245" s="66">
        <v>42242</v>
      </c>
      <c r="C245" s="67">
        <v>964</v>
      </c>
      <c r="D245" s="68">
        <f t="shared" si="42"/>
        <v>-111</v>
      </c>
      <c r="E245" s="69">
        <f t="shared" si="43"/>
        <v>861</v>
      </c>
      <c r="F245" s="70">
        <f t="shared" si="44"/>
        <v>0</v>
      </c>
      <c r="G245" s="71">
        <f t="shared" si="45"/>
        <v>0</v>
      </c>
      <c r="H245" s="68">
        <f t="shared" si="46"/>
        <v>750</v>
      </c>
      <c r="I245" s="72">
        <f t="shared" si="47"/>
        <v>0</v>
      </c>
      <c r="J245" s="72">
        <f t="shared" si="48"/>
        <v>0</v>
      </c>
      <c r="K245" s="71">
        <f t="shared" si="49"/>
        <v>766.92788363715704</v>
      </c>
      <c r="L245" s="67">
        <f>'data''15'!C241</f>
        <v>1516.927883637157</v>
      </c>
      <c r="M245" s="67">
        <f t="shared" si="50"/>
        <v>-111</v>
      </c>
      <c r="N245" s="73">
        <f>'data''15'!D241</f>
        <v>750</v>
      </c>
      <c r="O245" s="70">
        <f>+'data''15'!F241</f>
        <v>50</v>
      </c>
      <c r="P245" s="74">
        <f t="shared" si="51"/>
        <v>800</v>
      </c>
      <c r="Q245" s="67">
        <f>IF('data''15'!G241&lt;Z245,'data''15'!G241,'data''15'!G241-Z245)</f>
        <v>0</v>
      </c>
      <c r="R245" s="75">
        <v>111</v>
      </c>
      <c r="S245" s="75">
        <v>0</v>
      </c>
      <c r="T245" s="75" t="str">
        <f>+'data''15'!H241</f>
        <v>N</v>
      </c>
      <c r="U245" s="76" t="str">
        <f>'data''15'!I241</f>
        <v>N</v>
      </c>
      <c r="V245" s="77"/>
      <c r="W245" s="78" t="str">
        <f t="shared" si="53"/>
        <v/>
      </c>
      <c r="X245" s="79" t="str">
        <f t="shared" si="54"/>
        <v/>
      </c>
      <c r="Y245" s="77">
        <f t="shared" si="55"/>
        <v>111</v>
      </c>
      <c r="Z245" s="5">
        <v>106</v>
      </c>
      <c r="AA245" s="5">
        <v>0</v>
      </c>
      <c r="AC245" s="35" t="str">
        <f t="shared" si="52"/>
        <v/>
      </c>
    </row>
    <row r="246" spans="1:29">
      <c r="A246" s="80"/>
      <c r="B246" s="66">
        <v>42243</v>
      </c>
      <c r="C246" s="67">
        <v>880</v>
      </c>
      <c r="D246" s="68">
        <f t="shared" si="42"/>
        <v>-111</v>
      </c>
      <c r="E246" s="69">
        <f t="shared" si="43"/>
        <v>861</v>
      </c>
      <c r="F246" s="70">
        <f t="shared" si="44"/>
        <v>0</v>
      </c>
      <c r="G246" s="71">
        <f t="shared" si="45"/>
        <v>0</v>
      </c>
      <c r="H246" s="68">
        <f t="shared" si="46"/>
        <v>750</v>
      </c>
      <c r="I246" s="72">
        <f t="shared" si="47"/>
        <v>0</v>
      </c>
      <c r="J246" s="72">
        <f t="shared" si="48"/>
        <v>0</v>
      </c>
      <c r="K246" s="71">
        <f t="shared" si="49"/>
        <v>757.00889462598798</v>
      </c>
      <c r="L246" s="67">
        <f>'data''15'!C242</f>
        <v>1507.008894625988</v>
      </c>
      <c r="M246" s="67">
        <f t="shared" si="50"/>
        <v>-111</v>
      </c>
      <c r="N246" s="73">
        <f>'data''15'!D242</f>
        <v>750</v>
      </c>
      <c r="O246" s="70">
        <f>+'data''15'!F242</f>
        <v>50</v>
      </c>
      <c r="P246" s="74">
        <f t="shared" si="51"/>
        <v>800</v>
      </c>
      <c r="Q246" s="67">
        <f>IF('data''15'!G242&lt;Z246,'data''15'!G242,'data''15'!G242-Z246)</f>
        <v>0</v>
      </c>
      <c r="R246" s="75">
        <v>111</v>
      </c>
      <c r="S246" s="75">
        <v>0</v>
      </c>
      <c r="T246" s="75" t="str">
        <f>+'data''15'!H242</f>
        <v>N</v>
      </c>
      <c r="U246" s="76" t="str">
        <f>'data''15'!I242</f>
        <v>N</v>
      </c>
      <c r="V246" s="77"/>
      <c r="W246" s="78" t="str">
        <f t="shared" si="53"/>
        <v/>
      </c>
      <c r="X246" s="79" t="str">
        <f t="shared" si="54"/>
        <v/>
      </c>
      <c r="Y246" s="77">
        <f t="shared" si="55"/>
        <v>111</v>
      </c>
      <c r="Z246" s="5">
        <v>106</v>
      </c>
      <c r="AA246" s="5">
        <v>0</v>
      </c>
      <c r="AC246" s="35" t="str">
        <f t="shared" si="52"/>
        <v/>
      </c>
    </row>
    <row r="247" spans="1:29">
      <c r="A247" s="80"/>
      <c r="B247" s="66">
        <v>42244</v>
      </c>
      <c r="C247" s="67">
        <v>804</v>
      </c>
      <c r="D247" s="68">
        <f t="shared" si="42"/>
        <v>442</v>
      </c>
      <c r="E247" s="69">
        <f t="shared" si="43"/>
        <v>308</v>
      </c>
      <c r="F247" s="70">
        <f t="shared" si="44"/>
        <v>0</v>
      </c>
      <c r="G247" s="71">
        <f t="shared" si="45"/>
        <v>0</v>
      </c>
      <c r="H247" s="68">
        <f t="shared" si="46"/>
        <v>750</v>
      </c>
      <c r="I247" s="72">
        <f t="shared" si="47"/>
        <v>0</v>
      </c>
      <c r="J247" s="72">
        <f t="shared" si="48"/>
        <v>0</v>
      </c>
      <c r="K247" s="71">
        <f t="shared" si="49"/>
        <v>750.08328575122096</v>
      </c>
      <c r="L247" s="67">
        <f>'data''15'!C243</f>
        <v>1500.083285751221</v>
      </c>
      <c r="M247" s="67">
        <f t="shared" si="50"/>
        <v>442</v>
      </c>
      <c r="N247" s="73">
        <f>'data''15'!D243</f>
        <v>750</v>
      </c>
      <c r="O247" s="70">
        <f>+'data''15'!F243</f>
        <v>50</v>
      </c>
      <c r="P247" s="74">
        <f t="shared" si="51"/>
        <v>800</v>
      </c>
      <c r="Q247" s="67">
        <f>IF('data''15'!G243&lt;Z247,'data''15'!G243,'data''15'!G243-Z247)</f>
        <v>553</v>
      </c>
      <c r="R247" s="75">
        <v>111</v>
      </c>
      <c r="S247" s="75">
        <v>0</v>
      </c>
      <c r="T247" s="75" t="str">
        <f>+'data''15'!H243</f>
        <v>N</v>
      </c>
      <c r="U247" s="76" t="str">
        <f>'data''15'!I243</f>
        <v>N</v>
      </c>
      <c r="V247" s="77"/>
      <c r="W247" s="78" t="str">
        <f t="shared" si="53"/>
        <v/>
      </c>
      <c r="X247" s="79" t="str">
        <f t="shared" si="54"/>
        <v/>
      </c>
      <c r="Y247" s="77">
        <f t="shared" si="55"/>
        <v>111</v>
      </c>
      <c r="Z247" s="5">
        <v>106</v>
      </c>
      <c r="AA247" s="5">
        <v>0</v>
      </c>
      <c r="AC247" s="35" t="str">
        <f t="shared" si="52"/>
        <v/>
      </c>
    </row>
    <row r="248" spans="1:29">
      <c r="A248" s="80"/>
      <c r="B248" s="66">
        <v>42245</v>
      </c>
      <c r="C248" s="67">
        <v>761</v>
      </c>
      <c r="D248" s="68">
        <f t="shared" si="42"/>
        <v>750</v>
      </c>
      <c r="E248" s="69">
        <f t="shared" si="43"/>
        <v>0</v>
      </c>
      <c r="F248" s="70">
        <f t="shared" si="44"/>
        <v>0</v>
      </c>
      <c r="G248" s="71">
        <f t="shared" si="45"/>
        <v>0</v>
      </c>
      <c r="H248" s="68">
        <f t="shared" si="46"/>
        <v>750</v>
      </c>
      <c r="I248" s="72">
        <f t="shared" si="47"/>
        <v>0</v>
      </c>
      <c r="J248" s="72">
        <f t="shared" si="48"/>
        <v>741.57432275730116</v>
      </c>
      <c r="K248" s="71">
        <f t="shared" si="49"/>
        <v>0</v>
      </c>
      <c r="L248" s="67">
        <f>'data''15'!C244</f>
        <v>1491.5743227573012</v>
      </c>
      <c r="M248" s="67">
        <f t="shared" si="50"/>
        <v>3313</v>
      </c>
      <c r="N248" s="73">
        <f>'data''15'!D244</f>
        <v>750</v>
      </c>
      <c r="O248" s="70">
        <f>+'data''15'!F244</f>
        <v>50</v>
      </c>
      <c r="P248" s="74">
        <f t="shared" si="51"/>
        <v>800</v>
      </c>
      <c r="Q248" s="67">
        <f>IF('data''15'!G244&lt;Z248,'data''15'!G244,'data''15'!G244-Z248)</f>
        <v>3424</v>
      </c>
      <c r="R248" s="75">
        <v>111</v>
      </c>
      <c r="S248" s="75">
        <v>0</v>
      </c>
      <c r="T248" s="75" t="str">
        <f>+'data''15'!H244</f>
        <v>N</v>
      </c>
      <c r="U248" s="76" t="str">
        <f>'data''15'!I244</f>
        <v>N</v>
      </c>
      <c r="V248" s="77"/>
      <c r="W248" s="78" t="str">
        <f t="shared" si="53"/>
        <v/>
      </c>
      <c r="X248" s="79" t="str">
        <f t="shared" si="54"/>
        <v/>
      </c>
      <c r="Y248" s="77">
        <f t="shared" si="55"/>
        <v>1932.4256772426988</v>
      </c>
      <c r="Z248" s="5">
        <v>106</v>
      </c>
      <c r="AA248" s="5">
        <v>0</v>
      </c>
      <c r="AC248" s="35" t="str">
        <f t="shared" si="52"/>
        <v/>
      </c>
    </row>
    <row r="249" spans="1:29">
      <c r="A249" s="80"/>
      <c r="B249" s="66">
        <v>42246</v>
      </c>
      <c r="C249" s="67">
        <v>736</v>
      </c>
      <c r="D249" s="68">
        <f t="shared" si="42"/>
        <v>750</v>
      </c>
      <c r="E249" s="69">
        <f t="shared" si="43"/>
        <v>0</v>
      </c>
      <c r="F249" s="70">
        <f t="shared" si="44"/>
        <v>0</v>
      </c>
      <c r="G249" s="71">
        <f t="shared" si="45"/>
        <v>0</v>
      </c>
      <c r="H249" s="68">
        <f t="shared" si="46"/>
        <v>750</v>
      </c>
      <c r="I249" s="72">
        <f t="shared" si="47"/>
        <v>0</v>
      </c>
      <c r="J249" s="72">
        <f t="shared" si="48"/>
        <v>747.475016341529</v>
      </c>
      <c r="K249" s="71">
        <f t="shared" si="49"/>
        <v>0</v>
      </c>
      <c r="L249" s="67">
        <f>'data''15'!C245</f>
        <v>1497.475016341529</v>
      </c>
      <c r="M249" s="67">
        <f t="shared" si="50"/>
        <v>3530</v>
      </c>
      <c r="N249" s="73">
        <f>'data''15'!D245</f>
        <v>750</v>
      </c>
      <c r="O249" s="70">
        <f>+'data''15'!F245</f>
        <v>50</v>
      </c>
      <c r="P249" s="74">
        <f t="shared" si="51"/>
        <v>800</v>
      </c>
      <c r="Q249" s="67">
        <f>IF('data''15'!G245&lt;Z249,'data''15'!G245,'data''15'!G245-Z249)</f>
        <v>3641</v>
      </c>
      <c r="R249" s="75">
        <v>111</v>
      </c>
      <c r="S249" s="75">
        <v>0</v>
      </c>
      <c r="T249" s="75" t="str">
        <f>+'data''15'!H245</f>
        <v>N</v>
      </c>
      <c r="U249" s="76" t="str">
        <f>'data''15'!I245</f>
        <v>N</v>
      </c>
      <c r="V249" s="77"/>
      <c r="W249" s="78" t="str">
        <f t="shared" si="53"/>
        <v/>
      </c>
      <c r="X249" s="79" t="str">
        <f t="shared" si="54"/>
        <v/>
      </c>
      <c r="Y249" s="77">
        <f t="shared" si="55"/>
        <v>2143.5249836584708</v>
      </c>
      <c r="Z249" s="5">
        <v>106</v>
      </c>
      <c r="AA249" s="5">
        <v>0</v>
      </c>
      <c r="AC249" s="35" t="str">
        <f t="shared" si="52"/>
        <v/>
      </c>
    </row>
    <row r="250" spans="1:29">
      <c r="A250" s="80"/>
      <c r="B250" s="66">
        <v>42247</v>
      </c>
      <c r="C250" s="67">
        <v>678</v>
      </c>
      <c r="D250" s="68">
        <f t="shared" si="42"/>
        <v>750</v>
      </c>
      <c r="E250" s="69">
        <f t="shared" si="43"/>
        <v>0</v>
      </c>
      <c r="F250" s="70">
        <f t="shared" si="44"/>
        <v>0</v>
      </c>
      <c r="G250" s="71">
        <f t="shared" si="45"/>
        <v>0</v>
      </c>
      <c r="H250" s="68">
        <f t="shared" si="46"/>
        <v>750</v>
      </c>
      <c r="I250" s="72">
        <f t="shared" si="47"/>
        <v>0</v>
      </c>
      <c r="J250" s="72">
        <f t="shared" si="48"/>
        <v>755.97950672344314</v>
      </c>
      <c r="K250" s="71">
        <f t="shared" si="49"/>
        <v>0</v>
      </c>
      <c r="L250" s="67">
        <f>'data''15'!C246</f>
        <v>1505.9795067234431</v>
      </c>
      <c r="M250" s="67">
        <f t="shared" si="50"/>
        <v>3298</v>
      </c>
      <c r="N250" s="73">
        <f>'data''15'!D246</f>
        <v>750</v>
      </c>
      <c r="O250" s="70">
        <f>+'data''15'!F246</f>
        <v>50</v>
      </c>
      <c r="P250" s="74">
        <f t="shared" si="51"/>
        <v>800</v>
      </c>
      <c r="Q250" s="67">
        <f>IF('data''15'!G246&lt;Z250,'data''15'!G246,'data''15'!G246-Z250)</f>
        <v>3409</v>
      </c>
      <c r="R250" s="75">
        <v>111</v>
      </c>
      <c r="S250" s="75">
        <v>0</v>
      </c>
      <c r="T250" s="75" t="str">
        <f>+'data''15'!H246</f>
        <v>N</v>
      </c>
      <c r="U250" s="76" t="str">
        <f>'data''15'!I246</f>
        <v>N</v>
      </c>
      <c r="V250" s="77"/>
      <c r="W250" s="78" t="str">
        <f t="shared" si="53"/>
        <v/>
      </c>
      <c r="X250" s="79" t="str">
        <f t="shared" si="54"/>
        <v/>
      </c>
      <c r="Y250" s="77">
        <f t="shared" si="55"/>
        <v>1903.0204932765569</v>
      </c>
      <c r="Z250" s="5">
        <v>106</v>
      </c>
      <c r="AA250" s="5">
        <v>0</v>
      </c>
      <c r="AC250" s="35" t="str">
        <f t="shared" si="52"/>
        <v/>
      </c>
    </row>
    <row r="251" spans="1:29">
      <c r="A251" s="80"/>
      <c r="B251" s="66">
        <v>42248</v>
      </c>
      <c r="C251" s="67">
        <v>612</v>
      </c>
      <c r="D251" s="68">
        <f t="shared" si="42"/>
        <v>750</v>
      </c>
      <c r="E251" s="69">
        <f t="shared" si="43"/>
        <v>0</v>
      </c>
      <c r="F251" s="70">
        <f t="shared" si="44"/>
        <v>0</v>
      </c>
      <c r="G251" s="71">
        <f t="shared" si="45"/>
        <v>0</v>
      </c>
      <c r="H251" s="68">
        <f t="shared" si="46"/>
        <v>750</v>
      </c>
      <c r="I251" s="72">
        <f t="shared" si="47"/>
        <v>0</v>
      </c>
      <c r="J251" s="72">
        <f t="shared" si="48"/>
        <v>680.96518200225182</v>
      </c>
      <c r="K251" s="71">
        <f t="shared" si="49"/>
        <v>0</v>
      </c>
      <c r="L251" s="67">
        <f>'data''15'!C247</f>
        <v>1430.9651820022518</v>
      </c>
      <c r="M251" s="67">
        <f t="shared" si="50"/>
        <v>3020</v>
      </c>
      <c r="N251" s="73">
        <f>'data''15'!D247</f>
        <v>750</v>
      </c>
      <c r="O251" s="70">
        <f>+'data''15'!F247</f>
        <v>50</v>
      </c>
      <c r="P251" s="74">
        <f t="shared" si="51"/>
        <v>800</v>
      </c>
      <c r="Q251" s="67">
        <f>IF('data''15'!G247&lt;Z251,'data''15'!G247,'data''15'!G247-Z251)</f>
        <v>3040</v>
      </c>
      <c r="R251" s="75">
        <v>20</v>
      </c>
      <c r="S251" s="75">
        <v>0</v>
      </c>
      <c r="T251" s="75" t="str">
        <f>+'data''15'!H247</f>
        <v>N</v>
      </c>
      <c r="U251" s="76" t="str">
        <f>'data''15'!I247</f>
        <v>N</v>
      </c>
      <c r="V251" s="77"/>
      <c r="W251" s="78" t="str">
        <f t="shared" si="53"/>
        <v/>
      </c>
      <c r="X251" s="79" t="str">
        <f t="shared" si="54"/>
        <v/>
      </c>
      <c r="Y251" s="77">
        <f t="shared" si="55"/>
        <v>1609.0348179977482</v>
      </c>
      <c r="Z251" s="5">
        <v>10</v>
      </c>
      <c r="AA251" s="5">
        <v>0</v>
      </c>
      <c r="AC251" s="35" t="str">
        <f t="shared" si="52"/>
        <v/>
      </c>
    </row>
    <row r="252" spans="1:29">
      <c r="A252" s="80"/>
      <c r="B252" s="66">
        <v>42249</v>
      </c>
      <c r="C252" s="67">
        <v>560</v>
      </c>
      <c r="D252" s="68">
        <f t="shared" si="42"/>
        <v>750</v>
      </c>
      <c r="E252" s="69">
        <f t="shared" si="43"/>
        <v>0</v>
      </c>
      <c r="F252" s="70">
        <f t="shared" si="44"/>
        <v>0</v>
      </c>
      <c r="G252" s="71">
        <f t="shared" si="45"/>
        <v>0</v>
      </c>
      <c r="H252" s="68">
        <f t="shared" si="46"/>
        <v>750</v>
      </c>
      <c r="I252" s="72">
        <f t="shared" si="47"/>
        <v>0</v>
      </c>
      <c r="J252" s="72">
        <f t="shared" si="48"/>
        <v>288</v>
      </c>
      <c r="K252" s="71">
        <f t="shared" si="49"/>
        <v>276.73251741777199</v>
      </c>
      <c r="L252" s="67">
        <f>'data''15'!C248</f>
        <v>1314.732517417772</v>
      </c>
      <c r="M252" s="67">
        <f t="shared" si="50"/>
        <v>1038</v>
      </c>
      <c r="N252" s="73">
        <f>'data''15'!D248</f>
        <v>750</v>
      </c>
      <c r="O252" s="70">
        <f>+'data''15'!F248</f>
        <v>50</v>
      </c>
      <c r="P252" s="74">
        <f t="shared" si="51"/>
        <v>800</v>
      </c>
      <c r="Q252" s="67">
        <f>IF('data''15'!G248&lt;Z252,'data''15'!G248,'data''15'!G248-Z252)</f>
        <v>1058</v>
      </c>
      <c r="R252" s="75">
        <v>20</v>
      </c>
      <c r="S252" s="75">
        <v>0</v>
      </c>
      <c r="T252" s="75" t="str">
        <f>+'data''15'!H248</f>
        <v>N</v>
      </c>
      <c r="U252" s="76" t="str">
        <f>'data''15'!I248</f>
        <v>N</v>
      </c>
      <c r="V252" s="77"/>
      <c r="W252" s="78" t="str">
        <f t="shared" si="53"/>
        <v/>
      </c>
      <c r="X252" s="79" t="str">
        <f t="shared" si="54"/>
        <v/>
      </c>
      <c r="Y252" s="77">
        <f t="shared" si="55"/>
        <v>20</v>
      </c>
      <c r="Z252" s="5">
        <v>10</v>
      </c>
      <c r="AA252" s="5">
        <v>0</v>
      </c>
      <c r="AC252" s="35" t="str">
        <f t="shared" si="52"/>
        <v/>
      </c>
    </row>
    <row r="253" spans="1:29">
      <c r="A253" s="80"/>
      <c r="B253" s="66">
        <v>42250</v>
      </c>
      <c r="C253" s="67">
        <v>543</v>
      </c>
      <c r="D253" s="68">
        <f t="shared" si="42"/>
        <v>750</v>
      </c>
      <c r="E253" s="69">
        <f t="shared" si="43"/>
        <v>0</v>
      </c>
      <c r="F253" s="70">
        <f t="shared" si="44"/>
        <v>0</v>
      </c>
      <c r="G253" s="71">
        <f t="shared" si="45"/>
        <v>0</v>
      </c>
      <c r="H253" s="68">
        <f t="shared" si="46"/>
        <v>750</v>
      </c>
      <c r="I253" s="72">
        <f t="shared" si="47"/>
        <v>0</v>
      </c>
      <c r="J253" s="72">
        <f t="shared" si="48"/>
        <v>188</v>
      </c>
      <c r="K253" s="71">
        <f t="shared" si="49"/>
        <v>370.01417252542615</v>
      </c>
      <c r="L253" s="67">
        <f>'data''15'!C249</f>
        <v>1308.0141725254261</v>
      </c>
      <c r="M253" s="67">
        <f t="shared" si="50"/>
        <v>938</v>
      </c>
      <c r="N253" s="73">
        <f>'data''15'!D249</f>
        <v>750</v>
      </c>
      <c r="O253" s="70">
        <f>+'data''15'!F249</f>
        <v>50</v>
      </c>
      <c r="P253" s="74">
        <f t="shared" si="51"/>
        <v>800</v>
      </c>
      <c r="Q253" s="67">
        <f>IF('data''15'!G249&lt;Z253,'data''15'!G249,'data''15'!G249-Z253)</f>
        <v>958</v>
      </c>
      <c r="R253" s="75">
        <v>20</v>
      </c>
      <c r="S253" s="75">
        <v>0</v>
      </c>
      <c r="T253" s="75" t="str">
        <f>+'data''15'!H249</f>
        <v>N</v>
      </c>
      <c r="U253" s="76" t="str">
        <f>'data''15'!I249</f>
        <v>N</v>
      </c>
      <c r="V253" s="77"/>
      <c r="W253" s="78" t="str">
        <f t="shared" si="53"/>
        <v/>
      </c>
      <c r="X253" s="79" t="str">
        <f t="shared" si="54"/>
        <v/>
      </c>
      <c r="Y253" s="77">
        <f t="shared" si="55"/>
        <v>20</v>
      </c>
      <c r="Z253" s="5">
        <v>10</v>
      </c>
      <c r="AA253" s="5">
        <v>0</v>
      </c>
      <c r="AC253" s="35" t="str">
        <f t="shared" si="52"/>
        <v/>
      </c>
    </row>
    <row r="254" spans="1:29">
      <c r="A254" s="80"/>
      <c r="B254" s="66">
        <v>42251</v>
      </c>
      <c r="C254" s="67">
        <v>542</v>
      </c>
      <c r="D254" s="68">
        <f t="shared" si="42"/>
        <v>750</v>
      </c>
      <c r="E254" s="69">
        <f t="shared" si="43"/>
        <v>0</v>
      </c>
      <c r="F254" s="70">
        <f t="shared" si="44"/>
        <v>0</v>
      </c>
      <c r="G254" s="71">
        <f t="shared" si="45"/>
        <v>0</v>
      </c>
      <c r="H254" s="68">
        <f t="shared" si="46"/>
        <v>750</v>
      </c>
      <c r="I254" s="72">
        <f t="shared" si="47"/>
        <v>0</v>
      </c>
      <c r="J254" s="72">
        <f t="shared" si="48"/>
        <v>227</v>
      </c>
      <c r="K254" s="71">
        <f t="shared" si="49"/>
        <v>318.07144630268112</v>
      </c>
      <c r="L254" s="67">
        <f>'data''15'!C250</f>
        <v>1295.0714463026811</v>
      </c>
      <c r="M254" s="67">
        <f t="shared" si="50"/>
        <v>977</v>
      </c>
      <c r="N254" s="73">
        <f>'data''15'!D250</f>
        <v>750</v>
      </c>
      <c r="O254" s="70">
        <f>+'data''15'!F250</f>
        <v>50</v>
      </c>
      <c r="P254" s="74">
        <f t="shared" si="51"/>
        <v>800</v>
      </c>
      <c r="Q254" s="67">
        <f>IF('data''15'!G250&lt;Z254,'data''15'!G250,'data''15'!G250-Z254)</f>
        <v>997</v>
      </c>
      <c r="R254" s="75">
        <v>20</v>
      </c>
      <c r="S254" s="75">
        <v>0</v>
      </c>
      <c r="T254" s="75" t="str">
        <f>+'data''15'!H250</f>
        <v>N</v>
      </c>
      <c r="U254" s="76" t="str">
        <f>'data''15'!I250</f>
        <v>N</v>
      </c>
      <c r="V254" s="77"/>
      <c r="W254" s="78" t="str">
        <f t="shared" si="53"/>
        <v/>
      </c>
      <c r="X254" s="79" t="str">
        <f t="shared" si="54"/>
        <v/>
      </c>
      <c r="Y254" s="77">
        <f t="shared" si="55"/>
        <v>20</v>
      </c>
      <c r="Z254" s="5">
        <v>10</v>
      </c>
      <c r="AA254" s="5">
        <v>0</v>
      </c>
      <c r="AC254" s="35" t="str">
        <f t="shared" si="52"/>
        <v/>
      </c>
    </row>
    <row r="255" spans="1:29">
      <c r="A255" s="80"/>
      <c r="B255" s="66">
        <v>42252</v>
      </c>
      <c r="C255" s="67">
        <v>528</v>
      </c>
      <c r="D255" s="68">
        <f t="shared" si="42"/>
        <v>750</v>
      </c>
      <c r="E255" s="69">
        <f t="shared" si="43"/>
        <v>0</v>
      </c>
      <c r="F255" s="70">
        <f t="shared" si="44"/>
        <v>0</v>
      </c>
      <c r="G255" s="71">
        <f t="shared" si="45"/>
        <v>0</v>
      </c>
      <c r="H255" s="68">
        <f t="shared" si="46"/>
        <v>750</v>
      </c>
      <c r="I255" s="72">
        <f t="shared" si="47"/>
        <v>0</v>
      </c>
      <c r="J255" s="72">
        <f t="shared" si="48"/>
        <v>233</v>
      </c>
      <c r="K255" s="71">
        <f t="shared" si="49"/>
        <v>316.88231512254515</v>
      </c>
      <c r="L255" s="67">
        <f>'data''15'!C251</f>
        <v>1299.8823151225452</v>
      </c>
      <c r="M255" s="67">
        <f t="shared" si="50"/>
        <v>983</v>
      </c>
      <c r="N255" s="73">
        <f>'data''15'!D251</f>
        <v>750</v>
      </c>
      <c r="O255" s="70">
        <f>+'data''15'!F251</f>
        <v>50</v>
      </c>
      <c r="P255" s="74">
        <f t="shared" si="51"/>
        <v>800</v>
      </c>
      <c r="Q255" s="67">
        <f>IF('data''15'!G251&lt;Z255,'data''15'!G251,'data''15'!G251-Z255)</f>
        <v>1003</v>
      </c>
      <c r="R255" s="75">
        <v>20</v>
      </c>
      <c r="S255" s="75">
        <v>0</v>
      </c>
      <c r="T255" s="75" t="str">
        <f>+'data''15'!H251</f>
        <v>N</v>
      </c>
      <c r="U255" s="76" t="str">
        <f>'data''15'!I251</f>
        <v>N</v>
      </c>
      <c r="V255" s="77"/>
      <c r="W255" s="78" t="str">
        <f t="shared" si="53"/>
        <v/>
      </c>
      <c r="X255" s="79" t="str">
        <f t="shared" si="54"/>
        <v/>
      </c>
      <c r="Y255" s="77">
        <f t="shared" si="55"/>
        <v>20</v>
      </c>
      <c r="Z255" s="5">
        <v>10</v>
      </c>
      <c r="AA255" s="5">
        <v>0</v>
      </c>
      <c r="AC255" s="35" t="str">
        <f t="shared" si="52"/>
        <v/>
      </c>
    </row>
    <row r="256" spans="1:29">
      <c r="A256" s="80"/>
      <c r="B256" s="66">
        <v>42253</v>
      </c>
      <c r="C256" s="67">
        <v>510</v>
      </c>
      <c r="D256" s="68">
        <f t="shared" si="42"/>
        <v>750</v>
      </c>
      <c r="E256" s="69">
        <f t="shared" si="43"/>
        <v>0</v>
      </c>
      <c r="F256" s="70">
        <f t="shared" si="44"/>
        <v>0</v>
      </c>
      <c r="G256" s="71">
        <f t="shared" si="45"/>
        <v>0</v>
      </c>
      <c r="H256" s="68">
        <f t="shared" si="46"/>
        <v>750</v>
      </c>
      <c r="I256" s="72">
        <f t="shared" si="47"/>
        <v>0</v>
      </c>
      <c r="J256" s="72">
        <f t="shared" si="48"/>
        <v>134</v>
      </c>
      <c r="K256" s="71">
        <f t="shared" si="49"/>
        <v>421.66000889503994</v>
      </c>
      <c r="L256" s="67">
        <f>'data''15'!C252</f>
        <v>1305.6600088950399</v>
      </c>
      <c r="M256" s="67">
        <f t="shared" si="50"/>
        <v>884</v>
      </c>
      <c r="N256" s="73">
        <f>'data''15'!D252</f>
        <v>750</v>
      </c>
      <c r="O256" s="70">
        <f>+'data''15'!F252</f>
        <v>50</v>
      </c>
      <c r="P256" s="74">
        <f t="shared" si="51"/>
        <v>800</v>
      </c>
      <c r="Q256" s="67">
        <f>IF('data''15'!G252&lt;Z256,'data''15'!G252,'data''15'!G252-Z256)</f>
        <v>904</v>
      </c>
      <c r="R256" s="75">
        <v>20</v>
      </c>
      <c r="S256" s="75">
        <v>0</v>
      </c>
      <c r="T256" s="75" t="str">
        <f>+'data''15'!H252</f>
        <v>N</v>
      </c>
      <c r="U256" s="76" t="str">
        <f>'data''15'!I252</f>
        <v>N</v>
      </c>
      <c r="V256" s="77"/>
      <c r="W256" s="78" t="str">
        <f t="shared" si="53"/>
        <v/>
      </c>
      <c r="X256" s="79" t="str">
        <f t="shared" si="54"/>
        <v/>
      </c>
      <c r="Y256" s="77">
        <f t="shared" si="55"/>
        <v>20</v>
      </c>
      <c r="Z256" s="5">
        <v>10</v>
      </c>
      <c r="AA256" s="5">
        <v>0</v>
      </c>
      <c r="AC256" s="35" t="str">
        <f t="shared" si="52"/>
        <v/>
      </c>
    </row>
    <row r="257" spans="1:29">
      <c r="A257" s="80"/>
      <c r="B257" s="66">
        <v>42254</v>
      </c>
      <c r="C257" s="67">
        <v>500</v>
      </c>
      <c r="D257" s="68">
        <f t="shared" si="42"/>
        <v>750</v>
      </c>
      <c r="E257" s="69">
        <f t="shared" si="43"/>
        <v>0</v>
      </c>
      <c r="F257" s="70">
        <f t="shared" si="44"/>
        <v>0</v>
      </c>
      <c r="G257" s="71">
        <f t="shared" si="45"/>
        <v>0</v>
      </c>
      <c r="H257" s="68">
        <f t="shared" si="46"/>
        <v>750</v>
      </c>
      <c r="I257" s="72">
        <f t="shared" si="47"/>
        <v>0</v>
      </c>
      <c r="J257" s="72">
        <f t="shared" si="48"/>
        <v>229</v>
      </c>
      <c r="K257" s="71">
        <f t="shared" si="49"/>
        <v>334.82172727372881</v>
      </c>
      <c r="L257" s="67">
        <f>'data''15'!C253</f>
        <v>1313.8217272737288</v>
      </c>
      <c r="M257" s="67">
        <f t="shared" si="50"/>
        <v>979</v>
      </c>
      <c r="N257" s="73">
        <f>'data''15'!D253</f>
        <v>750</v>
      </c>
      <c r="O257" s="70">
        <f>+'data''15'!F253</f>
        <v>50</v>
      </c>
      <c r="P257" s="74">
        <f t="shared" si="51"/>
        <v>800</v>
      </c>
      <c r="Q257" s="67">
        <f>IF('data''15'!G253&lt;Z257,'data''15'!G253,'data''15'!G253-Z257)</f>
        <v>999</v>
      </c>
      <c r="R257" s="75">
        <v>20</v>
      </c>
      <c r="S257" s="75">
        <v>0</v>
      </c>
      <c r="T257" s="75" t="str">
        <f>+'data''15'!H253</f>
        <v>N</v>
      </c>
      <c r="U257" s="76" t="str">
        <f>'data''15'!I253</f>
        <v>N</v>
      </c>
      <c r="V257" s="77"/>
      <c r="W257" s="78" t="str">
        <f t="shared" si="53"/>
        <v/>
      </c>
      <c r="X257" s="79" t="str">
        <f t="shared" si="54"/>
        <v/>
      </c>
      <c r="Y257" s="77">
        <f t="shared" si="55"/>
        <v>20</v>
      </c>
      <c r="Z257" s="5">
        <v>10</v>
      </c>
      <c r="AA257" s="5">
        <v>0</v>
      </c>
      <c r="AC257" s="35" t="str">
        <f t="shared" si="52"/>
        <v/>
      </c>
    </row>
    <row r="258" spans="1:29">
      <c r="A258" s="80"/>
      <c r="B258" s="66">
        <v>42255</v>
      </c>
      <c r="C258" s="67">
        <v>513</v>
      </c>
      <c r="D258" s="68">
        <f t="shared" si="42"/>
        <v>750</v>
      </c>
      <c r="E258" s="69">
        <f t="shared" si="43"/>
        <v>0</v>
      </c>
      <c r="F258" s="70">
        <f t="shared" si="44"/>
        <v>0</v>
      </c>
      <c r="G258" s="71">
        <f t="shared" si="45"/>
        <v>0</v>
      </c>
      <c r="H258" s="68">
        <f t="shared" si="46"/>
        <v>750</v>
      </c>
      <c r="I258" s="72">
        <f t="shared" si="47"/>
        <v>0</v>
      </c>
      <c r="J258" s="72">
        <f t="shared" si="48"/>
        <v>227</v>
      </c>
      <c r="K258" s="71">
        <f t="shared" si="49"/>
        <v>295.63799999999992</v>
      </c>
      <c r="L258" s="67">
        <f>'data''15'!C254</f>
        <v>1272.6379999999999</v>
      </c>
      <c r="M258" s="67">
        <f t="shared" si="50"/>
        <v>977</v>
      </c>
      <c r="N258" s="73">
        <f>'data''15'!D254</f>
        <v>750</v>
      </c>
      <c r="O258" s="70">
        <f>+'data''15'!F254</f>
        <v>50</v>
      </c>
      <c r="P258" s="74">
        <f t="shared" si="51"/>
        <v>800</v>
      </c>
      <c r="Q258" s="67">
        <f>IF('data''15'!G254&lt;Z258,'data''15'!G254,'data''15'!G254-Z258)</f>
        <v>997</v>
      </c>
      <c r="R258" s="75">
        <v>20</v>
      </c>
      <c r="S258" s="75">
        <v>0</v>
      </c>
      <c r="T258" s="75" t="str">
        <f>+'data''15'!H254</f>
        <v>N</v>
      </c>
      <c r="U258" s="76" t="str">
        <f>'data''15'!I254</f>
        <v>N</v>
      </c>
      <c r="V258" s="77"/>
      <c r="W258" s="78" t="str">
        <f t="shared" si="53"/>
        <v/>
      </c>
      <c r="X258" s="79" t="str">
        <f t="shared" si="54"/>
        <v/>
      </c>
      <c r="Y258" s="77">
        <f t="shared" si="55"/>
        <v>20</v>
      </c>
      <c r="Z258" s="5">
        <v>10</v>
      </c>
      <c r="AA258" s="5">
        <v>0</v>
      </c>
      <c r="AC258" s="35" t="str">
        <f t="shared" si="52"/>
        <v/>
      </c>
    </row>
    <row r="259" spans="1:29">
      <c r="A259" s="80"/>
      <c r="B259" s="66">
        <v>42256</v>
      </c>
      <c r="C259" s="67">
        <v>508</v>
      </c>
      <c r="D259" s="68">
        <f t="shared" si="42"/>
        <v>750</v>
      </c>
      <c r="E259" s="69">
        <f t="shared" si="43"/>
        <v>0</v>
      </c>
      <c r="F259" s="70">
        <f t="shared" si="44"/>
        <v>0</v>
      </c>
      <c r="G259" s="71">
        <f t="shared" si="45"/>
        <v>0</v>
      </c>
      <c r="H259" s="68">
        <f t="shared" si="46"/>
        <v>750</v>
      </c>
      <c r="I259" s="72">
        <f t="shared" si="47"/>
        <v>0</v>
      </c>
      <c r="J259" s="72">
        <f t="shared" si="48"/>
        <v>32</v>
      </c>
      <c r="K259" s="71">
        <f t="shared" si="49"/>
        <v>435.38999999999987</v>
      </c>
      <c r="L259" s="67">
        <f>'data''15'!C255</f>
        <v>1217.3899999999999</v>
      </c>
      <c r="M259" s="67">
        <f t="shared" si="50"/>
        <v>782</v>
      </c>
      <c r="N259" s="73">
        <f>'data''15'!D255</f>
        <v>750</v>
      </c>
      <c r="O259" s="70">
        <f>+'data''15'!F255</f>
        <v>50</v>
      </c>
      <c r="P259" s="74">
        <f t="shared" si="51"/>
        <v>800</v>
      </c>
      <c r="Q259" s="67">
        <f>IF('data''15'!G255&lt;Z259,'data''15'!G255,'data''15'!G255-Z259)</f>
        <v>802</v>
      </c>
      <c r="R259" s="75">
        <v>20</v>
      </c>
      <c r="S259" s="75">
        <v>0</v>
      </c>
      <c r="T259" s="75" t="str">
        <f>+'data''15'!H255</f>
        <v>N</v>
      </c>
      <c r="U259" s="76" t="str">
        <f>'data''15'!I255</f>
        <v>N</v>
      </c>
      <c r="V259" s="77"/>
      <c r="W259" s="78" t="str">
        <f t="shared" si="53"/>
        <v/>
      </c>
      <c r="X259" s="79" t="str">
        <f t="shared" si="54"/>
        <v/>
      </c>
      <c r="Y259" s="77">
        <f t="shared" si="55"/>
        <v>20</v>
      </c>
      <c r="Z259" s="5">
        <v>10</v>
      </c>
      <c r="AA259" s="5">
        <v>0</v>
      </c>
      <c r="AC259" s="35" t="str">
        <f t="shared" si="52"/>
        <v/>
      </c>
    </row>
    <row r="260" spans="1:29">
      <c r="A260" s="80"/>
      <c r="B260" s="66">
        <v>42257</v>
      </c>
      <c r="C260" s="67">
        <v>550</v>
      </c>
      <c r="D260" s="68">
        <f t="shared" si="42"/>
        <v>750</v>
      </c>
      <c r="E260" s="69">
        <f t="shared" si="43"/>
        <v>0</v>
      </c>
      <c r="F260" s="70">
        <f t="shared" si="44"/>
        <v>0</v>
      </c>
      <c r="G260" s="71">
        <f t="shared" si="45"/>
        <v>0</v>
      </c>
      <c r="H260" s="68">
        <f t="shared" si="46"/>
        <v>750</v>
      </c>
      <c r="I260" s="72">
        <f t="shared" si="47"/>
        <v>0</v>
      </c>
      <c r="J260" s="72">
        <f t="shared" si="48"/>
        <v>192</v>
      </c>
      <c r="K260" s="71">
        <f t="shared" si="49"/>
        <v>266.64600000000019</v>
      </c>
      <c r="L260" s="67">
        <f>'data''15'!C256</f>
        <v>1208.6460000000002</v>
      </c>
      <c r="M260" s="67">
        <f t="shared" si="50"/>
        <v>942</v>
      </c>
      <c r="N260" s="73">
        <f>'data''15'!D256</f>
        <v>750</v>
      </c>
      <c r="O260" s="70">
        <f>+'data''15'!F256</f>
        <v>50</v>
      </c>
      <c r="P260" s="74">
        <f t="shared" si="51"/>
        <v>800</v>
      </c>
      <c r="Q260" s="67">
        <f>IF('data''15'!G256&lt;Z260,'data''15'!G256,'data''15'!G256-Z260)</f>
        <v>962</v>
      </c>
      <c r="R260" s="75">
        <v>20</v>
      </c>
      <c r="S260" s="75">
        <v>0</v>
      </c>
      <c r="T260" s="75" t="str">
        <f>+'data''15'!H256</f>
        <v>N</v>
      </c>
      <c r="U260" s="76" t="str">
        <f>'data''15'!I256</f>
        <v>N</v>
      </c>
      <c r="V260" s="77"/>
      <c r="W260" s="78" t="str">
        <f t="shared" si="53"/>
        <v/>
      </c>
      <c r="X260" s="79" t="str">
        <f t="shared" si="54"/>
        <v/>
      </c>
      <c r="Y260" s="77">
        <f t="shared" si="55"/>
        <v>20</v>
      </c>
      <c r="Z260" s="5">
        <v>10</v>
      </c>
      <c r="AA260" s="5">
        <v>0</v>
      </c>
      <c r="AC260" s="35" t="str">
        <f t="shared" si="52"/>
        <v/>
      </c>
    </row>
    <row r="261" spans="1:29">
      <c r="A261" s="80"/>
      <c r="B261" s="66">
        <v>42258</v>
      </c>
      <c r="C261" s="67">
        <v>572</v>
      </c>
      <c r="D261" s="68">
        <f t="shared" si="42"/>
        <v>750</v>
      </c>
      <c r="E261" s="69">
        <f t="shared" si="43"/>
        <v>0</v>
      </c>
      <c r="F261" s="70">
        <f t="shared" si="44"/>
        <v>0</v>
      </c>
      <c r="G261" s="71">
        <f t="shared" si="45"/>
        <v>0</v>
      </c>
      <c r="H261" s="68">
        <f t="shared" si="46"/>
        <v>750</v>
      </c>
      <c r="I261" s="72">
        <f t="shared" si="47"/>
        <v>0</v>
      </c>
      <c r="J261" s="72">
        <f t="shared" si="48"/>
        <v>31</v>
      </c>
      <c r="K261" s="71">
        <f t="shared" si="49"/>
        <v>437.97215700000015</v>
      </c>
      <c r="L261" s="67">
        <f>'data''15'!C257</f>
        <v>1218.9721570000002</v>
      </c>
      <c r="M261" s="67">
        <f t="shared" si="50"/>
        <v>781</v>
      </c>
      <c r="N261" s="73">
        <f>'data''15'!D257</f>
        <v>750</v>
      </c>
      <c r="O261" s="70">
        <f>+'data''15'!F257</f>
        <v>50</v>
      </c>
      <c r="P261" s="74">
        <f t="shared" si="51"/>
        <v>800</v>
      </c>
      <c r="Q261" s="67">
        <f>IF('data''15'!G257&lt;Z261,'data''15'!G257,'data''15'!G257-Z261)</f>
        <v>801</v>
      </c>
      <c r="R261" s="75">
        <v>20</v>
      </c>
      <c r="S261" s="75">
        <v>0</v>
      </c>
      <c r="T261" s="75" t="str">
        <f>+'data''15'!H257</f>
        <v>N</v>
      </c>
      <c r="U261" s="76" t="str">
        <f>'data''15'!I257</f>
        <v>N</v>
      </c>
      <c r="V261" s="77"/>
      <c r="W261" s="78" t="str">
        <f t="shared" si="53"/>
        <v/>
      </c>
      <c r="X261" s="79" t="str">
        <f t="shared" si="54"/>
        <v/>
      </c>
      <c r="Y261" s="77">
        <f t="shared" si="55"/>
        <v>20</v>
      </c>
      <c r="Z261" s="5">
        <v>10</v>
      </c>
      <c r="AA261" s="5">
        <v>0</v>
      </c>
      <c r="AC261" s="35" t="str">
        <f t="shared" si="52"/>
        <v/>
      </c>
    </row>
    <row r="262" spans="1:29">
      <c r="A262" s="80"/>
      <c r="B262" s="66">
        <v>42259</v>
      </c>
      <c r="C262" s="67">
        <v>560</v>
      </c>
      <c r="D262" s="68">
        <f t="shared" si="42"/>
        <v>750</v>
      </c>
      <c r="E262" s="69">
        <f t="shared" si="43"/>
        <v>0</v>
      </c>
      <c r="F262" s="70">
        <f t="shared" si="44"/>
        <v>0</v>
      </c>
      <c r="G262" s="71">
        <f t="shared" si="45"/>
        <v>0</v>
      </c>
      <c r="H262" s="68">
        <f t="shared" si="46"/>
        <v>750</v>
      </c>
      <c r="I262" s="72">
        <f t="shared" si="47"/>
        <v>0</v>
      </c>
      <c r="J262" s="72">
        <f t="shared" si="48"/>
        <v>133</v>
      </c>
      <c r="K262" s="71">
        <f t="shared" si="49"/>
        <v>346.99814700000002</v>
      </c>
      <c r="L262" s="67">
        <f>'data''15'!C258</f>
        <v>1229.998147</v>
      </c>
      <c r="M262" s="67">
        <f t="shared" si="50"/>
        <v>883</v>
      </c>
      <c r="N262" s="73">
        <f>'data''15'!D258</f>
        <v>750</v>
      </c>
      <c r="O262" s="70">
        <f>+'data''15'!F258</f>
        <v>50</v>
      </c>
      <c r="P262" s="74">
        <f t="shared" si="51"/>
        <v>800</v>
      </c>
      <c r="Q262" s="67">
        <f>IF('data''15'!G258&lt;Z262,'data''15'!G258,'data''15'!G258-Z262)</f>
        <v>903</v>
      </c>
      <c r="R262" s="75">
        <v>20</v>
      </c>
      <c r="S262" s="75">
        <v>0</v>
      </c>
      <c r="T262" s="75" t="str">
        <f>+'data''15'!H258</f>
        <v>N</v>
      </c>
      <c r="U262" s="76" t="str">
        <f>'data''15'!I258</f>
        <v>N</v>
      </c>
      <c r="V262" s="77"/>
      <c r="W262" s="78" t="str">
        <f t="shared" si="53"/>
        <v/>
      </c>
      <c r="X262" s="79" t="str">
        <f t="shared" si="54"/>
        <v/>
      </c>
      <c r="Y262" s="77">
        <f t="shared" si="55"/>
        <v>20</v>
      </c>
      <c r="Z262" s="5">
        <v>10</v>
      </c>
      <c r="AA262" s="5">
        <v>0</v>
      </c>
      <c r="AC262" s="35" t="str">
        <f t="shared" si="52"/>
        <v/>
      </c>
    </row>
    <row r="263" spans="1:29">
      <c r="A263" s="80"/>
      <c r="B263" s="66">
        <v>42260</v>
      </c>
      <c r="C263" s="67">
        <v>546</v>
      </c>
      <c r="D263" s="68">
        <f t="shared" si="42"/>
        <v>605</v>
      </c>
      <c r="E263" s="69">
        <f t="shared" si="43"/>
        <v>145</v>
      </c>
      <c r="F263" s="70">
        <f t="shared" si="44"/>
        <v>0</v>
      </c>
      <c r="G263" s="71">
        <f t="shared" si="45"/>
        <v>0</v>
      </c>
      <c r="H263" s="68">
        <f t="shared" si="46"/>
        <v>750</v>
      </c>
      <c r="I263" s="72">
        <f t="shared" si="47"/>
        <v>0</v>
      </c>
      <c r="J263" s="72">
        <f t="shared" si="48"/>
        <v>0</v>
      </c>
      <c r="K263" s="71">
        <f t="shared" si="49"/>
        <v>481.19162000000006</v>
      </c>
      <c r="L263" s="67">
        <f>'data''15'!C259</f>
        <v>1231.1916200000001</v>
      </c>
      <c r="M263" s="67">
        <f t="shared" si="50"/>
        <v>605</v>
      </c>
      <c r="N263" s="73">
        <f>'data''15'!D259</f>
        <v>750</v>
      </c>
      <c r="O263" s="70">
        <f>+'data''15'!F259</f>
        <v>50</v>
      </c>
      <c r="P263" s="74">
        <f t="shared" si="51"/>
        <v>800</v>
      </c>
      <c r="Q263" s="67">
        <f>IF('data''15'!G259&lt;Z263,'data''15'!G259,'data''15'!G259-Z263)</f>
        <v>625</v>
      </c>
      <c r="R263" s="75">
        <v>20</v>
      </c>
      <c r="S263" s="75">
        <v>0</v>
      </c>
      <c r="T263" s="75" t="str">
        <f>+'data''15'!H259</f>
        <v>N</v>
      </c>
      <c r="U263" s="76" t="str">
        <f>'data''15'!I259</f>
        <v>N</v>
      </c>
      <c r="V263" s="77"/>
      <c r="W263" s="78" t="str">
        <f t="shared" si="53"/>
        <v/>
      </c>
      <c r="X263" s="79" t="str">
        <f t="shared" si="54"/>
        <v/>
      </c>
      <c r="Y263" s="77">
        <f t="shared" si="55"/>
        <v>20</v>
      </c>
      <c r="Z263" s="5">
        <v>10</v>
      </c>
      <c r="AA263" s="5">
        <v>0</v>
      </c>
      <c r="AC263" s="35" t="str">
        <f t="shared" si="52"/>
        <v/>
      </c>
    </row>
    <row r="264" spans="1:29">
      <c r="A264" s="80"/>
      <c r="B264" s="66">
        <v>42261</v>
      </c>
      <c r="C264" s="67">
        <v>524</v>
      </c>
      <c r="D264" s="68">
        <f t="shared" ref="D264:D327" si="56">IF(T264="N",IF(U264="n",IF(N264&gt;M264,M264,N264),0),0)</f>
        <v>679</v>
      </c>
      <c r="E264" s="69">
        <f t="shared" ref="E264:E327" si="57">IF(T264="n",IF(U264="n",IF(N264&gt;M264,N264-M264,0),0),0)</f>
        <v>71</v>
      </c>
      <c r="F264" s="70">
        <f t="shared" ref="F264:F327" si="58">IF(T264="y",IF(U264="n",L264-N264,0),0)</f>
        <v>0</v>
      </c>
      <c r="G264" s="71">
        <f t="shared" ref="G264:G327" si="59">IF(T264="y",N264,0)</f>
        <v>0</v>
      </c>
      <c r="H264" s="68">
        <f t="shared" ref="H264:H327" si="60">+D264+E264+F264+G264</f>
        <v>750</v>
      </c>
      <c r="I264" s="72">
        <f t="shared" ref="I264:I327" si="61">IF(U264="y",L264-N264,0)</f>
        <v>0</v>
      </c>
      <c r="J264" s="72">
        <f t="shared" ref="J264:J327" si="62">IF(U264="y",0,IF(T264="y",0,IF(L264-H264&gt;0,IF(M264-H264&gt;0,IF(L264&gt;=M264,M264-H264,IF(M264-L264&gt;0,L264-H264,0)),0),0)))</f>
        <v>0</v>
      </c>
      <c r="K264" s="71">
        <f t="shared" ref="K264:K327" si="63">IF(U264="y",0,IF(T264="y",0,IF(L264-H264&gt;0,IF(H264-M264&gt;0,L264-H264,IF(L264-M264&gt;0,L264-M264,0)),0)))</f>
        <v>486.63130991339199</v>
      </c>
      <c r="L264" s="67">
        <f>'data''15'!C260</f>
        <v>1236.631309913392</v>
      </c>
      <c r="M264" s="67">
        <f t="shared" ref="M264:M327" si="64">+Q264-R264-S264</f>
        <v>679</v>
      </c>
      <c r="N264" s="73">
        <f>'data''15'!D260</f>
        <v>750</v>
      </c>
      <c r="O264" s="70">
        <f>+'data''15'!F260</f>
        <v>50</v>
      </c>
      <c r="P264" s="74">
        <f t="shared" ref="P264:P327" si="65">SUM(N264:O264)</f>
        <v>800</v>
      </c>
      <c r="Q264" s="67">
        <f>IF('data''15'!G260&lt;Z264,'data''15'!G260,'data''15'!G260-Z264)</f>
        <v>699</v>
      </c>
      <c r="R264" s="75">
        <v>20</v>
      </c>
      <c r="S264" s="75">
        <v>0</v>
      </c>
      <c r="T264" s="75" t="str">
        <f>+'data''15'!H260</f>
        <v>N</v>
      </c>
      <c r="U264" s="76" t="str">
        <f>'data''15'!I260</f>
        <v>N</v>
      </c>
      <c r="V264" s="77"/>
      <c r="W264" s="78" t="str">
        <f t="shared" si="53"/>
        <v/>
      </c>
      <c r="X264" s="79" t="str">
        <f t="shared" si="54"/>
        <v/>
      </c>
      <c r="Y264" s="77">
        <f t="shared" si="55"/>
        <v>20</v>
      </c>
      <c r="Z264" s="5">
        <v>10</v>
      </c>
      <c r="AA264" s="5">
        <v>0</v>
      </c>
      <c r="AC264" s="35" t="str">
        <f t="shared" ref="AC264:AC327" si="66">IF(D264+J264&lt;=Q264,"","y")</f>
        <v/>
      </c>
    </row>
    <row r="265" spans="1:29">
      <c r="A265" s="80"/>
      <c r="B265" s="66">
        <v>42262</v>
      </c>
      <c r="C265" s="67">
        <v>516</v>
      </c>
      <c r="D265" s="68">
        <f t="shared" si="56"/>
        <v>737</v>
      </c>
      <c r="E265" s="69">
        <f t="shared" si="57"/>
        <v>13</v>
      </c>
      <c r="F265" s="70">
        <f t="shared" si="58"/>
        <v>0</v>
      </c>
      <c r="G265" s="71">
        <f t="shared" si="59"/>
        <v>0</v>
      </c>
      <c r="H265" s="68">
        <f t="shared" si="60"/>
        <v>750</v>
      </c>
      <c r="I265" s="72">
        <f t="shared" si="61"/>
        <v>0</v>
      </c>
      <c r="J265" s="72">
        <f t="shared" si="62"/>
        <v>0</v>
      </c>
      <c r="K265" s="71">
        <f t="shared" si="63"/>
        <v>489.4735183012549</v>
      </c>
      <c r="L265" s="67">
        <f>'data''15'!C261</f>
        <v>1239.4735183012549</v>
      </c>
      <c r="M265" s="67">
        <f t="shared" si="64"/>
        <v>737</v>
      </c>
      <c r="N265" s="73">
        <f>'data''15'!D261</f>
        <v>750</v>
      </c>
      <c r="O265" s="70">
        <f>+'data''15'!F261</f>
        <v>50</v>
      </c>
      <c r="P265" s="74">
        <f t="shared" si="65"/>
        <v>800</v>
      </c>
      <c r="Q265" s="67">
        <f>IF('data''15'!G261&lt;Z265,'data''15'!G261,'data''15'!G261-Z265)</f>
        <v>757</v>
      </c>
      <c r="R265" s="75">
        <v>20</v>
      </c>
      <c r="S265" s="75">
        <v>0</v>
      </c>
      <c r="T265" s="75" t="str">
        <f>+'data''15'!H261</f>
        <v>N</v>
      </c>
      <c r="U265" s="76" t="str">
        <f>'data''15'!I261</f>
        <v>N</v>
      </c>
      <c r="V265" s="77"/>
      <c r="W265" s="78" t="str">
        <f t="shared" ref="W265:W328" si="67">IF(SUM(H265:K265)=L265,"","sum of col (6)-(9) not equal to col (10)")</f>
        <v/>
      </c>
      <c r="X265" s="79" t="str">
        <f t="shared" ref="X265:X328" si="68">IF(T265="N",IF(U265="Y","Col (16)&amp; Col (17) Mismatch",""),"")</f>
        <v/>
      </c>
      <c r="Y265" s="77">
        <f t="shared" ref="Y265:Y328" si="69">IF(T265="y", Q265, Q265-J265-D265)</f>
        <v>20</v>
      </c>
      <c r="Z265" s="5">
        <v>10</v>
      </c>
      <c r="AA265" s="5">
        <v>0</v>
      </c>
      <c r="AC265" s="35" t="str">
        <f t="shared" si="66"/>
        <v/>
      </c>
    </row>
    <row r="266" spans="1:29">
      <c r="A266" s="80"/>
      <c r="B266" s="66">
        <v>42263</v>
      </c>
      <c r="C266" s="67">
        <v>530</v>
      </c>
      <c r="D266" s="68">
        <f t="shared" si="56"/>
        <v>610</v>
      </c>
      <c r="E266" s="69">
        <f t="shared" si="57"/>
        <v>140</v>
      </c>
      <c r="F266" s="70">
        <f t="shared" si="58"/>
        <v>0</v>
      </c>
      <c r="G266" s="71">
        <f t="shared" si="59"/>
        <v>0</v>
      </c>
      <c r="H266" s="68">
        <f t="shared" si="60"/>
        <v>750</v>
      </c>
      <c r="I266" s="72">
        <f t="shared" si="61"/>
        <v>0</v>
      </c>
      <c r="J266" s="72">
        <f t="shared" si="62"/>
        <v>0</v>
      </c>
      <c r="K266" s="71">
        <f t="shared" si="63"/>
        <v>490.271972785044</v>
      </c>
      <c r="L266" s="67">
        <f>'data''15'!C262</f>
        <v>1240.271972785044</v>
      </c>
      <c r="M266" s="67">
        <f t="shared" si="64"/>
        <v>610</v>
      </c>
      <c r="N266" s="73">
        <f>'data''15'!D262</f>
        <v>750</v>
      </c>
      <c r="O266" s="70">
        <f>+'data''15'!F262</f>
        <v>50</v>
      </c>
      <c r="P266" s="74">
        <f t="shared" si="65"/>
        <v>800</v>
      </c>
      <c r="Q266" s="67">
        <f>IF('data''15'!G262&lt;Z266,'data''15'!G262,'data''15'!G262-Z266)</f>
        <v>630</v>
      </c>
      <c r="R266" s="75">
        <v>20</v>
      </c>
      <c r="S266" s="75">
        <v>0</v>
      </c>
      <c r="T266" s="75" t="str">
        <f>+'data''15'!H262</f>
        <v>N</v>
      </c>
      <c r="U266" s="76" t="str">
        <f>'data''15'!I262</f>
        <v>N</v>
      </c>
      <c r="V266" s="77"/>
      <c r="W266" s="78" t="str">
        <f t="shared" si="67"/>
        <v/>
      </c>
      <c r="X266" s="79" t="str">
        <f t="shared" si="68"/>
        <v/>
      </c>
      <c r="Y266" s="77">
        <f t="shared" si="69"/>
        <v>20</v>
      </c>
      <c r="Z266" s="5">
        <v>10</v>
      </c>
      <c r="AA266" s="5">
        <v>0</v>
      </c>
      <c r="AC266" s="35" t="str">
        <f t="shared" si="66"/>
        <v/>
      </c>
    </row>
    <row r="267" spans="1:29">
      <c r="A267" s="80"/>
      <c r="B267" s="66">
        <v>42264</v>
      </c>
      <c r="C267" s="67">
        <v>520</v>
      </c>
      <c r="D267" s="68">
        <f t="shared" si="56"/>
        <v>537</v>
      </c>
      <c r="E267" s="69">
        <f t="shared" si="57"/>
        <v>213</v>
      </c>
      <c r="F267" s="70">
        <f t="shared" si="58"/>
        <v>0</v>
      </c>
      <c r="G267" s="71">
        <f t="shared" si="59"/>
        <v>0</v>
      </c>
      <c r="H267" s="68">
        <f t="shared" si="60"/>
        <v>750</v>
      </c>
      <c r="I267" s="72">
        <f t="shared" si="61"/>
        <v>0</v>
      </c>
      <c r="J267" s="72">
        <f t="shared" si="62"/>
        <v>0</v>
      </c>
      <c r="K267" s="71">
        <f t="shared" si="63"/>
        <v>466.39233048032702</v>
      </c>
      <c r="L267" s="67">
        <f>'data''15'!C263</f>
        <v>1216.392330480327</v>
      </c>
      <c r="M267" s="67">
        <f t="shared" si="64"/>
        <v>537</v>
      </c>
      <c r="N267" s="73">
        <f>'data''15'!D263</f>
        <v>750</v>
      </c>
      <c r="O267" s="70">
        <f>+'data''15'!F263</f>
        <v>50</v>
      </c>
      <c r="P267" s="74">
        <f t="shared" si="65"/>
        <v>800</v>
      </c>
      <c r="Q267" s="67">
        <f>IF('data''15'!G263&lt;Z267,'data''15'!G263,'data''15'!G263-Z267)</f>
        <v>557</v>
      </c>
      <c r="R267" s="75">
        <v>20</v>
      </c>
      <c r="S267" s="75">
        <v>0</v>
      </c>
      <c r="T267" s="75" t="str">
        <f>+'data''15'!H263</f>
        <v>N</v>
      </c>
      <c r="U267" s="76" t="str">
        <f>'data''15'!I263</f>
        <v>N</v>
      </c>
      <c r="V267" s="77"/>
      <c r="W267" s="78" t="str">
        <f t="shared" si="67"/>
        <v/>
      </c>
      <c r="X267" s="79" t="str">
        <f t="shared" si="68"/>
        <v/>
      </c>
      <c r="Y267" s="77">
        <f t="shared" si="69"/>
        <v>20</v>
      </c>
      <c r="Z267" s="5">
        <v>10</v>
      </c>
      <c r="AA267" s="5">
        <v>0</v>
      </c>
      <c r="AC267" s="35" t="str">
        <f t="shared" si="66"/>
        <v/>
      </c>
    </row>
    <row r="268" spans="1:29">
      <c r="A268" s="80"/>
      <c r="B268" s="66">
        <v>42265</v>
      </c>
      <c r="C268" s="67">
        <v>520</v>
      </c>
      <c r="D268" s="68">
        <f t="shared" si="56"/>
        <v>607</v>
      </c>
      <c r="E268" s="69">
        <f t="shared" si="57"/>
        <v>143</v>
      </c>
      <c r="F268" s="70">
        <f t="shared" si="58"/>
        <v>0</v>
      </c>
      <c r="G268" s="71">
        <f t="shared" si="59"/>
        <v>0</v>
      </c>
      <c r="H268" s="68">
        <f t="shared" si="60"/>
        <v>750</v>
      </c>
      <c r="I268" s="72">
        <f t="shared" si="61"/>
        <v>0</v>
      </c>
      <c r="J268" s="72">
        <f t="shared" si="62"/>
        <v>0</v>
      </c>
      <c r="K268" s="71">
        <f t="shared" si="63"/>
        <v>460.1728926045389</v>
      </c>
      <c r="L268" s="67">
        <f>'data''15'!C264</f>
        <v>1210.1728926045389</v>
      </c>
      <c r="M268" s="67">
        <f t="shared" si="64"/>
        <v>607</v>
      </c>
      <c r="N268" s="73">
        <f>'data''15'!D264</f>
        <v>750</v>
      </c>
      <c r="O268" s="70">
        <f>+'data''15'!F264</f>
        <v>50</v>
      </c>
      <c r="P268" s="74">
        <f t="shared" si="65"/>
        <v>800</v>
      </c>
      <c r="Q268" s="67">
        <f>IF('data''15'!G264&lt;Z268,'data''15'!G264,'data''15'!G264-Z268)</f>
        <v>627</v>
      </c>
      <c r="R268" s="75">
        <v>20</v>
      </c>
      <c r="S268" s="75">
        <v>0</v>
      </c>
      <c r="T268" s="75" t="str">
        <f>+'data''15'!H264</f>
        <v>N</v>
      </c>
      <c r="U268" s="76" t="str">
        <f>'data''15'!I264</f>
        <v>N</v>
      </c>
      <c r="V268" s="77"/>
      <c r="W268" s="78" t="str">
        <f t="shared" si="67"/>
        <v/>
      </c>
      <c r="X268" s="79" t="str">
        <f t="shared" si="68"/>
        <v/>
      </c>
      <c r="Y268" s="77">
        <f t="shared" si="69"/>
        <v>20</v>
      </c>
      <c r="Z268" s="5">
        <v>10</v>
      </c>
      <c r="AA268" s="5">
        <v>0</v>
      </c>
      <c r="AC268" s="35" t="str">
        <f t="shared" si="66"/>
        <v/>
      </c>
    </row>
    <row r="269" spans="1:29">
      <c r="A269" s="80"/>
      <c r="B269" s="66">
        <v>42266</v>
      </c>
      <c r="C269" s="67">
        <v>511</v>
      </c>
      <c r="D269" s="68">
        <f t="shared" si="56"/>
        <v>611</v>
      </c>
      <c r="E269" s="69">
        <f t="shared" si="57"/>
        <v>139</v>
      </c>
      <c r="F269" s="70">
        <f t="shared" si="58"/>
        <v>0</v>
      </c>
      <c r="G269" s="71">
        <f t="shared" si="59"/>
        <v>0</v>
      </c>
      <c r="H269" s="68">
        <f t="shared" si="60"/>
        <v>750</v>
      </c>
      <c r="I269" s="72">
        <f t="shared" si="61"/>
        <v>0</v>
      </c>
      <c r="J269" s="72">
        <f t="shared" si="62"/>
        <v>0</v>
      </c>
      <c r="K269" s="71">
        <f t="shared" si="63"/>
        <v>454.22671843288595</v>
      </c>
      <c r="L269" s="67">
        <f>'data''15'!C265</f>
        <v>1204.2267184328859</v>
      </c>
      <c r="M269" s="67">
        <f t="shared" si="64"/>
        <v>611</v>
      </c>
      <c r="N269" s="73">
        <f>'data''15'!D265</f>
        <v>750</v>
      </c>
      <c r="O269" s="70">
        <f>+'data''15'!F265</f>
        <v>50</v>
      </c>
      <c r="P269" s="74">
        <f t="shared" si="65"/>
        <v>800</v>
      </c>
      <c r="Q269" s="67">
        <f>IF('data''15'!G265&lt;Z269,'data''15'!G265,'data''15'!G265-Z269)</f>
        <v>631</v>
      </c>
      <c r="R269" s="75">
        <v>20</v>
      </c>
      <c r="S269" s="75">
        <v>0</v>
      </c>
      <c r="T269" s="75" t="str">
        <f>+'data''15'!H265</f>
        <v>N</v>
      </c>
      <c r="U269" s="76" t="str">
        <f>'data''15'!I265</f>
        <v>N</v>
      </c>
      <c r="V269" s="77"/>
      <c r="W269" s="78" t="str">
        <f t="shared" si="67"/>
        <v/>
      </c>
      <c r="X269" s="79" t="str">
        <f t="shared" si="68"/>
        <v/>
      </c>
      <c r="Y269" s="77">
        <f t="shared" si="69"/>
        <v>20</v>
      </c>
      <c r="Z269" s="5">
        <v>10</v>
      </c>
      <c r="AA269" s="5">
        <v>0</v>
      </c>
      <c r="AC269" s="35" t="str">
        <f t="shared" si="66"/>
        <v/>
      </c>
    </row>
    <row r="270" spans="1:29">
      <c r="A270" s="80"/>
      <c r="B270" s="66">
        <v>42267</v>
      </c>
      <c r="C270" s="67">
        <v>490</v>
      </c>
      <c r="D270" s="68">
        <f t="shared" si="56"/>
        <v>704</v>
      </c>
      <c r="E270" s="69">
        <f t="shared" si="57"/>
        <v>46</v>
      </c>
      <c r="F270" s="70">
        <f t="shared" si="58"/>
        <v>0</v>
      </c>
      <c r="G270" s="71">
        <f t="shared" si="59"/>
        <v>0</v>
      </c>
      <c r="H270" s="68">
        <f t="shared" si="60"/>
        <v>750</v>
      </c>
      <c r="I270" s="72">
        <f t="shared" si="61"/>
        <v>0</v>
      </c>
      <c r="J270" s="72">
        <f t="shared" si="62"/>
        <v>0</v>
      </c>
      <c r="K270" s="71">
        <f t="shared" si="63"/>
        <v>453.771265863596</v>
      </c>
      <c r="L270" s="67">
        <f>'data''15'!C266</f>
        <v>1203.771265863596</v>
      </c>
      <c r="M270" s="67">
        <f t="shared" si="64"/>
        <v>704</v>
      </c>
      <c r="N270" s="73">
        <f>'data''15'!D266</f>
        <v>750</v>
      </c>
      <c r="O270" s="70">
        <f>+'data''15'!F266</f>
        <v>50</v>
      </c>
      <c r="P270" s="74">
        <f t="shared" si="65"/>
        <v>800</v>
      </c>
      <c r="Q270" s="67">
        <f>IF('data''15'!G266&lt;Z270,'data''15'!G266,'data''15'!G266-Z270)</f>
        <v>724</v>
      </c>
      <c r="R270" s="75">
        <v>20</v>
      </c>
      <c r="S270" s="75">
        <v>0</v>
      </c>
      <c r="T270" s="75" t="str">
        <f>+'data''15'!H266</f>
        <v>N</v>
      </c>
      <c r="U270" s="76" t="str">
        <f>'data''15'!I266</f>
        <v>N</v>
      </c>
      <c r="V270" s="77"/>
      <c r="W270" s="78" t="str">
        <f t="shared" si="67"/>
        <v/>
      </c>
      <c r="X270" s="79" t="str">
        <f t="shared" si="68"/>
        <v/>
      </c>
      <c r="Y270" s="77">
        <f t="shared" si="69"/>
        <v>20</v>
      </c>
      <c r="Z270" s="5">
        <v>10</v>
      </c>
      <c r="AA270" s="5">
        <v>0</v>
      </c>
      <c r="AC270" s="35" t="str">
        <f t="shared" si="66"/>
        <v/>
      </c>
    </row>
    <row r="271" spans="1:29">
      <c r="A271" s="80"/>
      <c r="B271" s="66">
        <v>42268</v>
      </c>
      <c r="C271" s="67">
        <v>487</v>
      </c>
      <c r="D271" s="68">
        <f t="shared" si="56"/>
        <v>663</v>
      </c>
      <c r="E271" s="69">
        <f t="shared" si="57"/>
        <v>87</v>
      </c>
      <c r="F271" s="70">
        <f t="shared" si="58"/>
        <v>0</v>
      </c>
      <c r="G271" s="71">
        <f t="shared" si="59"/>
        <v>0</v>
      </c>
      <c r="H271" s="68">
        <f t="shared" si="60"/>
        <v>750</v>
      </c>
      <c r="I271" s="72">
        <f t="shared" si="61"/>
        <v>0</v>
      </c>
      <c r="J271" s="72">
        <f t="shared" si="62"/>
        <v>0</v>
      </c>
      <c r="K271" s="71">
        <f t="shared" si="63"/>
        <v>448.54121089049386</v>
      </c>
      <c r="L271" s="67">
        <f>'data''15'!C267</f>
        <v>1198.5412108904939</v>
      </c>
      <c r="M271" s="67">
        <f t="shared" si="64"/>
        <v>663</v>
      </c>
      <c r="N271" s="73">
        <f>'data''15'!D267</f>
        <v>750</v>
      </c>
      <c r="O271" s="70">
        <f>+'data''15'!F267</f>
        <v>50</v>
      </c>
      <c r="P271" s="74">
        <f t="shared" si="65"/>
        <v>800</v>
      </c>
      <c r="Q271" s="67">
        <f>IF('data''15'!G267&lt;Z271,'data''15'!G267,'data''15'!G267-Z271)</f>
        <v>683</v>
      </c>
      <c r="R271" s="75">
        <v>20</v>
      </c>
      <c r="S271" s="75">
        <v>0</v>
      </c>
      <c r="T271" s="75" t="str">
        <f>+'data''15'!H267</f>
        <v>N</v>
      </c>
      <c r="U271" s="76" t="str">
        <f>'data''15'!I267</f>
        <v>N</v>
      </c>
      <c r="V271" s="77"/>
      <c r="W271" s="78" t="str">
        <f t="shared" si="67"/>
        <v/>
      </c>
      <c r="X271" s="79" t="str">
        <f t="shared" si="68"/>
        <v/>
      </c>
      <c r="Y271" s="77">
        <f t="shared" si="69"/>
        <v>20</v>
      </c>
      <c r="Z271" s="5">
        <v>10</v>
      </c>
      <c r="AA271" s="5">
        <v>0</v>
      </c>
      <c r="AC271" s="35" t="str">
        <f t="shared" si="66"/>
        <v/>
      </c>
    </row>
    <row r="272" spans="1:29">
      <c r="A272" s="80"/>
      <c r="B272" s="66">
        <v>42269</v>
      </c>
      <c r="C272" s="67">
        <v>473</v>
      </c>
      <c r="D272" s="68">
        <f t="shared" si="56"/>
        <v>299</v>
      </c>
      <c r="E272" s="69">
        <f t="shared" si="57"/>
        <v>451</v>
      </c>
      <c r="F272" s="70">
        <f t="shared" si="58"/>
        <v>0</v>
      </c>
      <c r="G272" s="71">
        <f t="shared" si="59"/>
        <v>0</v>
      </c>
      <c r="H272" s="68">
        <f t="shared" si="60"/>
        <v>750</v>
      </c>
      <c r="I272" s="72">
        <f t="shared" si="61"/>
        <v>0</v>
      </c>
      <c r="J272" s="72">
        <f t="shared" si="62"/>
        <v>0</v>
      </c>
      <c r="K272" s="71">
        <f t="shared" si="63"/>
        <v>443.53</v>
      </c>
      <c r="L272" s="67">
        <f>'data''15'!C268</f>
        <v>1193.53</v>
      </c>
      <c r="M272" s="67">
        <f t="shared" si="64"/>
        <v>299</v>
      </c>
      <c r="N272" s="73">
        <f>'data''15'!D268</f>
        <v>750</v>
      </c>
      <c r="O272" s="70">
        <f>+'data''15'!F268</f>
        <v>50</v>
      </c>
      <c r="P272" s="74">
        <f t="shared" si="65"/>
        <v>800</v>
      </c>
      <c r="Q272" s="67">
        <f>IF('data''15'!G268&lt;Z272,'data''15'!G268,'data''15'!G268-Z272)</f>
        <v>319</v>
      </c>
      <c r="R272" s="75">
        <v>20</v>
      </c>
      <c r="S272" s="75">
        <v>0</v>
      </c>
      <c r="T272" s="75" t="str">
        <f>+'data''15'!H268</f>
        <v>N</v>
      </c>
      <c r="U272" s="76" t="str">
        <f>'data''15'!I268</f>
        <v>N</v>
      </c>
      <c r="V272" s="77"/>
      <c r="W272" s="78" t="str">
        <f t="shared" si="67"/>
        <v/>
      </c>
      <c r="X272" s="79" t="str">
        <f t="shared" si="68"/>
        <v/>
      </c>
      <c r="Y272" s="77">
        <f t="shared" si="69"/>
        <v>20</v>
      </c>
      <c r="Z272" s="5">
        <v>10</v>
      </c>
      <c r="AA272" s="5">
        <v>0</v>
      </c>
      <c r="AC272" s="35" t="str">
        <f t="shared" si="66"/>
        <v/>
      </c>
    </row>
    <row r="273" spans="1:29">
      <c r="A273" s="80"/>
      <c r="B273" s="66">
        <v>42270</v>
      </c>
      <c r="C273" s="67">
        <v>450</v>
      </c>
      <c r="D273" s="68">
        <f t="shared" si="56"/>
        <v>252</v>
      </c>
      <c r="E273" s="69">
        <f t="shared" si="57"/>
        <v>498</v>
      </c>
      <c r="F273" s="70">
        <f t="shared" si="58"/>
        <v>0</v>
      </c>
      <c r="G273" s="71">
        <f t="shared" si="59"/>
        <v>0</v>
      </c>
      <c r="H273" s="68">
        <f t="shared" si="60"/>
        <v>750</v>
      </c>
      <c r="I273" s="72">
        <f t="shared" si="61"/>
        <v>0</v>
      </c>
      <c r="J273" s="72">
        <f t="shared" si="62"/>
        <v>0</v>
      </c>
      <c r="K273" s="71">
        <f t="shared" si="63"/>
        <v>451.05050000000006</v>
      </c>
      <c r="L273" s="67">
        <f>'data''15'!C269</f>
        <v>1201.0505000000001</v>
      </c>
      <c r="M273" s="67">
        <f t="shared" si="64"/>
        <v>252</v>
      </c>
      <c r="N273" s="73">
        <f>'data''15'!D269</f>
        <v>750</v>
      </c>
      <c r="O273" s="70">
        <f>+'data''15'!F269</f>
        <v>50</v>
      </c>
      <c r="P273" s="74">
        <f t="shared" si="65"/>
        <v>800</v>
      </c>
      <c r="Q273" s="67">
        <f>IF('data''15'!G269&lt;Z273,'data''15'!G269,'data''15'!G269-Z273)</f>
        <v>272</v>
      </c>
      <c r="R273" s="75">
        <v>20</v>
      </c>
      <c r="S273" s="75">
        <v>0</v>
      </c>
      <c r="T273" s="75" t="str">
        <f>+'data''15'!H269</f>
        <v>N</v>
      </c>
      <c r="U273" s="76" t="str">
        <f>'data''15'!I269</f>
        <v>N</v>
      </c>
      <c r="V273" s="77"/>
      <c r="W273" s="78" t="str">
        <f t="shared" si="67"/>
        <v/>
      </c>
      <c r="X273" s="79" t="str">
        <f t="shared" si="68"/>
        <v/>
      </c>
      <c r="Y273" s="77">
        <f t="shared" si="69"/>
        <v>20</v>
      </c>
      <c r="Z273" s="5">
        <v>10</v>
      </c>
      <c r="AA273" s="5">
        <v>0</v>
      </c>
      <c r="AC273" s="35" t="str">
        <f t="shared" si="66"/>
        <v/>
      </c>
    </row>
    <row r="274" spans="1:29">
      <c r="A274" s="80"/>
      <c r="B274" s="66">
        <v>42271</v>
      </c>
      <c r="C274" s="67">
        <v>463</v>
      </c>
      <c r="D274" s="68">
        <f t="shared" si="56"/>
        <v>252</v>
      </c>
      <c r="E274" s="69">
        <f t="shared" si="57"/>
        <v>498</v>
      </c>
      <c r="F274" s="70">
        <f t="shared" si="58"/>
        <v>0</v>
      </c>
      <c r="G274" s="71">
        <f t="shared" si="59"/>
        <v>0</v>
      </c>
      <c r="H274" s="68">
        <f t="shared" si="60"/>
        <v>750</v>
      </c>
      <c r="I274" s="72">
        <f t="shared" si="61"/>
        <v>0</v>
      </c>
      <c r="J274" s="72">
        <f t="shared" si="62"/>
        <v>0</v>
      </c>
      <c r="K274" s="71">
        <f t="shared" si="63"/>
        <v>450.596</v>
      </c>
      <c r="L274" s="67">
        <f>'data''15'!C270</f>
        <v>1200.596</v>
      </c>
      <c r="M274" s="67">
        <f t="shared" si="64"/>
        <v>252</v>
      </c>
      <c r="N274" s="73">
        <f>'data''15'!D270</f>
        <v>750</v>
      </c>
      <c r="O274" s="70">
        <f>+'data''15'!F270</f>
        <v>50</v>
      </c>
      <c r="P274" s="74">
        <f t="shared" si="65"/>
        <v>800</v>
      </c>
      <c r="Q274" s="67">
        <f>IF('data''15'!G270&lt;Z274,'data''15'!G270,'data''15'!G270-Z274)</f>
        <v>272</v>
      </c>
      <c r="R274" s="75">
        <v>20</v>
      </c>
      <c r="S274" s="75">
        <v>0</v>
      </c>
      <c r="T274" s="75" t="str">
        <f>+'data''15'!H270</f>
        <v>N</v>
      </c>
      <c r="U274" s="76" t="str">
        <f>'data''15'!I270</f>
        <v>N</v>
      </c>
      <c r="V274" s="77"/>
      <c r="W274" s="78" t="str">
        <f t="shared" si="67"/>
        <v/>
      </c>
      <c r="X274" s="79" t="str">
        <f t="shared" si="68"/>
        <v/>
      </c>
      <c r="Y274" s="77">
        <f t="shared" si="69"/>
        <v>20</v>
      </c>
      <c r="Z274" s="5">
        <v>10</v>
      </c>
      <c r="AA274" s="5">
        <v>0</v>
      </c>
      <c r="AC274" s="35" t="str">
        <f t="shared" si="66"/>
        <v/>
      </c>
    </row>
    <row r="275" spans="1:29">
      <c r="A275" s="80"/>
      <c r="B275" s="66">
        <v>42272</v>
      </c>
      <c r="C275" s="67">
        <v>487</v>
      </c>
      <c r="D275" s="68">
        <f t="shared" si="56"/>
        <v>252</v>
      </c>
      <c r="E275" s="69">
        <f t="shared" si="57"/>
        <v>498</v>
      </c>
      <c r="F275" s="70">
        <f t="shared" si="58"/>
        <v>0</v>
      </c>
      <c r="G275" s="71">
        <f t="shared" si="59"/>
        <v>0</v>
      </c>
      <c r="H275" s="68">
        <f t="shared" si="60"/>
        <v>750</v>
      </c>
      <c r="I275" s="72">
        <f t="shared" si="61"/>
        <v>0</v>
      </c>
      <c r="J275" s="72">
        <f t="shared" si="62"/>
        <v>0</v>
      </c>
      <c r="K275" s="71">
        <f t="shared" si="63"/>
        <v>453.30999999999995</v>
      </c>
      <c r="L275" s="67">
        <f>'data''15'!C271</f>
        <v>1203.31</v>
      </c>
      <c r="M275" s="67">
        <f t="shared" si="64"/>
        <v>252</v>
      </c>
      <c r="N275" s="73">
        <f>'data''15'!D271</f>
        <v>750</v>
      </c>
      <c r="O275" s="70">
        <f>+'data''15'!F271</f>
        <v>50</v>
      </c>
      <c r="P275" s="74">
        <f t="shared" si="65"/>
        <v>800</v>
      </c>
      <c r="Q275" s="67">
        <f>IF('data''15'!G271&lt;Z275,'data''15'!G271,'data''15'!G271-Z275)</f>
        <v>272</v>
      </c>
      <c r="R275" s="75">
        <v>20</v>
      </c>
      <c r="S275" s="75">
        <v>0</v>
      </c>
      <c r="T275" s="75" t="str">
        <f>+'data''15'!H271</f>
        <v>N</v>
      </c>
      <c r="U275" s="76" t="str">
        <f>'data''15'!I271</f>
        <v>N</v>
      </c>
      <c r="V275" s="77"/>
      <c r="W275" s="78" t="str">
        <f t="shared" si="67"/>
        <v/>
      </c>
      <c r="X275" s="79" t="str">
        <f t="shared" si="68"/>
        <v/>
      </c>
      <c r="Y275" s="77">
        <f t="shared" si="69"/>
        <v>20</v>
      </c>
      <c r="Z275" s="5">
        <v>10</v>
      </c>
      <c r="AA275" s="5">
        <v>0</v>
      </c>
      <c r="AC275" s="35" t="str">
        <f t="shared" si="66"/>
        <v/>
      </c>
    </row>
    <row r="276" spans="1:29">
      <c r="A276" s="80"/>
      <c r="B276" s="66">
        <v>42273</v>
      </c>
      <c r="C276" s="67">
        <v>511</v>
      </c>
      <c r="D276" s="68">
        <f t="shared" si="56"/>
        <v>252</v>
      </c>
      <c r="E276" s="69">
        <f t="shared" si="57"/>
        <v>498</v>
      </c>
      <c r="F276" s="70">
        <f t="shared" si="58"/>
        <v>0</v>
      </c>
      <c r="G276" s="71">
        <f t="shared" si="59"/>
        <v>0</v>
      </c>
      <c r="H276" s="68">
        <f t="shared" si="60"/>
        <v>750</v>
      </c>
      <c r="I276" s="72">
        <f t="shared" si="61"/>
        <v>0</v>
      </c>
      <c r="J276" s="72">
        <f t="shared" si="62"/>
        <v>0</v>
      </c>
      <c r="K276" s="71">
        <f t="shared" si="63"/>
        <v>453.9369999999999</v>
      </c>
      <c r="L276" s="67">
        <f>'data''15'!C272</f>
        <v>1203.9369999999999</v>
      </c>
      <c r="M276" s="67">
        <f t="shared" si="64"/>
        <v>252</v>
      </c>
      <c r="N276" s="73">
        <f>'data''15'!D272</f>
        <v>750</v>
      </c>
      <c r="O276" s="70">
        <f>+'data''15'!F272</f>
        <v>50</v>
      </c>
      <c r="P276" s="74">
        <f t="shared" si="65"/>
        <v>800</v>
      </c>
      <c r="Q276" s="67">
        <f>IF('data''15'!G272&lt;Z276,'data''15'!G272,'data''15'!G272-Z276)</f>
        <v>272</v>
      </c>
      <c r="R276" s="75">
        <v>20</v>
      </c>
      <c r="S276" s="75">
        <v>0</v>
      </c>
      <c r="T276" s="75" t="str">
        <f>+'data''15'!H272</f>
        <v>N</v>
      </c>
      <c r="U276" s="76" t="str">
        <f>'data''15'!I272</f>
        <v>N</v>
      </c>
      <c r="V276" s="77"/>
      <c r="W276" s="78" t="str">
        <f t="shared" si="67"/>
        <v/>
      </c>
      <c r="X276" s="79" t="str">
        <f t="shared" si="68"/>
        <v/>
      </c>
      <c r="Y276" s="77">
        <f t="shared" si="69"/>
        <v>20</v>
      </c>
      <c r="Z276" s="5">
        <v>10</v>
      </c>
      <c r="AA276" s="5">
        <v>0</v>
      </c>
      <c r="AC276" s="35" t="str">
        <f t="shared" si="66"/>
        <v/>
      </c>
    </row>
    <row r="277" spans="1:29">
      <c r="A277" s="80"/>
      <c r="B277" s="66">
        <v>42274</v>
      </c>
      <c r="C277" s="67">
        <v>510</v>
      </c>
      <c r="D277" s="68">
        <f t="shared" si="56"/>
        <v>252</v>
      </c>
      <c r="E277" s="69">
        <f t="shared" si="57"/>
        <v>498</v>
      </c>
      <c r="F277" s="70">
        <f t="shared" si="58"/>
        <v>0</v>
      </c>
      <c r="G277" s="71">
        <f t="shared" si="59"/>
        <v>0</v>
      </c>
      <c r="H277" s="68">
        <f t="shared" si="60"/>
        <v>750</v>
      </c>
      <c r="I277" s="72">
        <f t="shared" si="61"/>
        <v>0</v>
      </c>
      <c r="J277" s="72">
        <f t="shared" si="62"/>
        <v>0</v>
      </c>
      <c r="K277" s="71">
        <f t="shared" si="63"/>
        <v>461.9699999999998</v>
      </c>
      <c r="L277" s="67">
        <f>'data''15'!C273</f>
        <v>1211.9699999999998</v>
      </c>
      <c r="M277" s="67">
        <f t="shared" si="64"/>
        <v>252</v>
      </c>
      <c r="N277" s="73">
        <f>'data''15'!D273</f>
        <v>750</v>
      </c>
      <c r="O277" s="70">
        <f>+'data''15'!F273</f>
        <v>50</v>
      </c>
      <c r="P277" s="74">
        <f t="shared" si="65"/>
        <v>800</v>
      </c>
      <c r="Q277" s="67">
        <f>IF('data''15'!G273&lt;Z277,'data''15'!G273,'data''15'!G273-Z277)</f>
        <v>272</v>
      </c>
      <c r="R277" s="75">
        <v>20</v>
      </c>
      <c r="S277" s="75">
        <v>0</v>
      </c>
      <c r="T277" s="75" t="str">
        <f>+'data''15'!H273</f>
        <v>N</v>
      </c>
      <c r="U277" s="76" t="str">
        <f>'data''15'!I273</f>
        <v>N</v>
      </c>
      <c r="V277" s="77"/>
      <c r="W277" s="78" t="str">
        <f t="shared" si="67"/>
        <v/>
      </c>
      <c r="X277" s="79" t="str">
        <f t="shared" si="68"/>
        <v/>
      </c>
      <c r="Y277" s="77">
        <f t="shared" si="69"/>
        <v>20</v>
      </c>
      <c r="Z277" s="5">
        <v>10</v>
      </c>
      <c r="AA277" s="5">
        <v>0</v>
      </c>
      <c r="AC277" s="35" t="str">
        <f t="shared" si="66"/>
        <v/>
      </c>
    </row>
    <row r="278" spans="1:29">
      <c r="A278" s="80"/>
      <c r="B278" s="66">
        <v>42275</v>
      </c>
      <c r="C278" s="67">
        <v>496</v>
      </c>
      <c r="D278" s="68">
        <f t="shared" si="56"/>
        <v>252</v>
      </c>
      <c r="E278" s="69">
        <f t="shared" si="57"/>
        <v>498</v>
      </c>
      <c r="F278" s="70">
        <f t="shared" si="58"/>
        <v>0</v>
      </c>
      <c r="G278" s="71">
        <f t="shared" si="59"/>
        <v>0</v>
      </c>
      <c r="H278" s="68">
        <f t="shared" si="60"/>
        <v>750</v>
      </c>
      <c r="I278" s="72">
        <f t="shared" si="61"/>
        <v>0</v>
      </c>
      <c r="J278" s="72">
        <f t="shared" si="62"/>
        <v>0</v>
      </c>
      <c r="K278" s="71">
        <f t="shared" si="63"/>
        <v>462.24499999999989</v>
      </c>
      <c r="L278" s="67">
        <f>'data''15'!C274</f>
        <v>1212.2449999999999</v>
      </c>
      <c r="M278" s="67">
        <f t="shared" si="64"/>
        <v>252</v>
      </c>
      <c r="N278" s="73">
        <f>'data''15'!D274</f>
        <v>750</v>
      </c>
      <c r="O278" s="70">
        <f>+'data''15'!F274</f>
        <v>50</v>
      </c>
      <c r="P278" s="74">
        <f t="shared" si="65"/>
        <v>800</v>
      </c>
      <c r="Q278" s="67">
        <f>IF('data''15'!G274&lt;Z278,'data''15'!G274,'data''15'!G274-Z278)</f>
        <v>272</v>
      </c>
      <c r="R278" s="75">
        <v>20</v>
      </c>
      <c r="S278" s="75">
        <v>0</v>
      </c>
      <c r="T278" s="75" t="str">
        <f>+'data''15'!H274</f>
        <v>N</v>
      </c>
      <c r="U278" s="76" t="str">
        <f>'data''15'!I274</f>
        <v>N</v>
      </c>
      <c r="V278" s="77"/>
      <c r="W278" s="78" t="str">
        <f t="shared" si="67"/>
        <v/>
      </c>
      <c r="X278" s="79" t="str">
        <f t="shared" si="68"/>
        <v/>
      </c>
      <c r="Y278" s="77">
        <f t="shared" si="69"/>
        <v>20</v>
      </c>
      <c r="Z278" s="5">
        <v>10</v>
      </c>
      <c r="AA278" s="5">
        <v>0</v>
      </c>
      <c r="AC278" s="35" t="str">
        <f t="shared" si="66"/>
        <v/>
      </c>
    </row>
    <row r="279" spans="1:29">
      <c r="A279" s="80"/>
      <c r="B279" s="66">
        <v>42276</v>
      </c>
      <c r="C279" s="67">
        <v>488</v>
      </c>
      <c r="D279" s="68">
        <f t="shared" si="56"/>
        <v>158</v>
      </c>
      <c r="E279" s="69">
        <f t="shared" si="57"/>
        <v>592</v>
      </c>
      <c r="F279" s="70">
        <f t="shared" si="58"/>
        <v>0</v>
      </c>
      <c r="G279" s="71">
        <f t="shared" si="59"/>
        <v>0</v>
      </c>
      <c r="H279" s="68">
        <f t="shared" si="60"/>
        <v>750</v>
      </c>
      <c r="I279" s="72">
        <f t="shared" si="61"/>
        <v>0</v>
      </c>
      <c r="J279" s="72">
        <f t="shared" si="62"/>
        <v>0</v>
      </c>
      <c r="K279" s="71">
        <f t="shared" si="63"/>
        <v>464.95600000000013</v>
      </c>
      <c r="L279" s="67">
        <f>'data''15'!C275</f>
        <v>1214.9560000000001</v>
      </c>
      <c r="M279" s="67">
        <f t="shared" si="64"/>
        <v>158</v>
      </c>
      <c r="N279" s="73">
        <f>'data''15'!D275</f>
        <v>750</v>
      </c>
      <c r="O279" s="70">
        <f>+'data''15'!F275</f>
        <v>50</v>
      </c>
      <c r="P279" s="74">
        <f t="shared" si="65"/>
        <v>800</v>
      </c>
      <c r="Q279" s="67">
        <f>IF('data''15'!G275&lt;Z279,'data''15'!G275,'data''15'!G275-Z279)</f>
        <v>178</v>
      </c>
      <c r="R279" s="75">
        <v>20</v>
      </c>
      <c r="S279" s="75">
        <v>0</v>
      </c>
      <c r="T279" s="75" t="str">
        <f>+'data''15'!H275</f>
        <v>N</v>
      </c>
      <c r="U279" s="76" t="str">
        <f>'data''15'!I275</f>
        <v>N</v>
      </c>
      <c r="V279" s="77"/>
      <c r="W279" s="78" t="str">
        <f t="shared" si="67"/>
        <v/>
      </c>
      <c r="X279" s="79" t="str">
        <f t="shared" si="68"/>
        <v/>
      </c>
      <c r="Y279" s="77">
        <f t="shared" si="69"/>
        <v>20</v>
      </c>
      <c r="Z279" s="5">
        <v>10</v>
      </c>
      <c r="AA279" s="5">
        <v>0</v>
      </c>
      <c r="AC279" s="35" t="str">
        <f t="shared" si="66"/>
        <v/>
      </c>
    </row>
    <row r="280" spans="1:29">
      <c r="A280" s="80"/>
      <c r="B280" s="66">
        <v>42277</v>
      </c>
      <c r="C280" s="67">
        <v>497</v>
      </c>
      <c r="D280" s="68">
        <f t="shared" si="56"/>
        <v>242</v>
      </c>
      <c r="E280" s="69">
        <f t="shared" si="57"/>
        <v>508</v>
      </c>
      <c r="F280" s="70">
        <f t="shared" si="58"/>
        <v>0</v>
      </c>
      <c r="G280" s="71">
        <f t="shared" si="59"/>
        <v>0</v>
      </c>
      <c r="H280" s="68">
        <f t="shared" si="60"/>
        <v>750</v>
      </c>
      <c r="I280" s="72">
        <f t="shared" si="61"/>
        <v>0</v>
      </c>
      <c r="J280" s="72">
        <f t="shared" si="62"/>
        <v>0</v>
      </c>
      <c r="K280" s="71">
        <f t="shared" si="63"/>
        <v>459.60545000000002</v>
      </c>
      <c r="L280" s="67">
        <f>'data''15'!C276</f>
        <v>1209.60545</v>
      </c>
      <c r="M280" s="67">
        <f t="shared" si="64"/>
        <v>242</v>
      </c>
      <c r="N280" s="73">
        <f>'data''15'!D276</f>
        <v>750</v>
      </c>
      <c r="O280" s="70">
        <f>+'data''15'!F276</f>
        <v>50</v>
      </c>
      <c r="P280" s="74">
        <f t="shared" si="65"/>
        <v>800</v>
      </c>
      <c r="Q280" s="67">
        <f>IF('data''15'!G276&lt;Z280,'data''15'!G276,'data''15'!G276-Z280)</f>
        <v>262</v>
      </c>
      <c r="R280" s="75">
        <v>20</v>
      </c>
      <c r="S280" s="75">
        <v>0</v>
      </c>
      <c r="T280" s="75" t="str">
        <f>+'data''15'!H276</f>
        <v>N</v>
      </c>
      <c r="U280" s="76" t="str">
        <f>'data''15'!I276</f>
        <v>N</v>
      </c>
      <c r="V280" s="77"/>
      <c r="W280" s="78" t="str">
        <f t="shared" si="67"/>
        <v/>
      </c>
      <c r="X280" s="79" t="str">
        <f t="shared" si="68"/>
        <v/>
      </c>
      <c r="Y280" s="77">
        <f t="shared" si="69"/>
        <v>20</v>
      </c>
      <c r="Z280" s="5">
        <v>10</v>
      </c>
      <c r="AA280" s="5">
        <v>0</v>
      </c>
      <c r="AC280" s="35" t="str">
        <f t="shared" si="66"/>
        <v/>
      </c>
    </row>
    <row r="281" spans="1:29">
      <c r="A281" s="80"/>
      <c r="B281" s="66">
        <v>42278</v>
      </c>
      <c r="C281" s="67">
        <v>549</v>
      </c>
      <c r="D281" s="68">
        <f t="shared" si="56"/>
        <v>58</v>
      </c>
      <c r="E281" s="69">
        <f t="shared" si="57"/>
        <v>842</v>
      </c>
      <c r="F281" s="70">
        <f t="shared" si="58"/>
        <v>0</v>
      </c>
      <c r="G281" s="71">
        <f t="shared" si="59"/>
        <v>0</v>
      </c>
      <c r="H281" s="68">
        <f t="shared" si="60"/>
        <v>900</v>
      </c>
      <c r="I281" s="72">
        <f t="shared" si="61"/>
        <v>0</v>
      </c>
      <c r="J281" s="72">
        <f t="shared" si="62"/>
        <v>0</v>
      </c>
      <c r="K281" s="71">
        <f t="shared" si="63"/>
        <v>307.88589999999999</v>
      </c>
      <c r="L281" s="67">
        <f>'data''15'!C277</f>
        <v>1207.8859</v>
      </c>
      <c r="M281" s="67">
        <f t="shared" si="64"/>
        <v>58</v>
      </c>
      <c r="N281" s="73">
        <f>'data''15'!D277</f>
        <v>900</v>
      </c>
      <c r="O281" s="70">
        <f>+'data''15'!F277</f>
        <v>50</v>
      </c>
      <c r="P281" s="74">
        <f t="shared" si="65"/>
        <v>950</v>
      </c>
      <c r="Q281" s="67">
        <f>IF('data''15'!G277&lt;Z281,'data''15'!G277,'data''15'!G277-Z281)</f>
        <v>58</v>
      </c>
      <c r="R281" s="75">
        <v>0</v>
      </c>
      <c r="S281" s="75">
        <v>0</v>
      </c>
      <c r="T281" s="75" t="str">
        <f>+'data''15'!H277</f>
        <v>N</v>
      </c>
      <c r="U281" s="76" t="str">
        <f>'data''15'!I277</f>
        <v>N</v>
      </c>
      <c r="V281" s="77"/>
      <c r="W281" s="78" t="str">
        <f t="shared" si="67"/>
        <v/>
      </c>
      <c r="X281" s="79" t="str">
        <f t="shared" si="68"/>
        <v/>
      </c>
      <c r="Y281" s="77">
        <f t="shared" si="69"/>
        <v>0</v>
      </c>
      <c r="Z281" s="5">
        <v>130</v>
      </c>
      <c r="AA281" s="5">
        <v>0</v>
      </c>
      <c r="AC281" s="35" t="str">
        <f t="shared" si="66"/>
        <v/>
      </c>
    </row>
    <row r="282" spans="1:29" s="85" customFormat="1">
      <c r="A282" s="81"/>
      <c r="B282" s="66">
        <v>42279</v>
      </c>
      <c r="C282" s="67">
        <v>658</v>
      </c>
      <c r="D282" s="68">
        <f t="shared" si="56"/>
        <v>54</v>
      </c>
      <c r="E282" s="69">
        <f t="shared" si="57"/>
        <v>846</v>
      </c>
      <c r="F282" s="70">
        <f t="shared" si="58"/>
        <v>0</v>
      </c>
      <c r="G282" s="71">
        <f t="shared" si="59"/>
        <v>0</v>
      </c>
      <c r="H282" s="68">
        <f t="shared" si="60"/>
        <v>900</v>
      </c>
      <c r="I282" s="72">
        <f t="shared" si="61"/>
        <v>0</v>
      </c>
      <c r="J282" s="72">
        <f t="shared" si="62"/>
        <v>0</v>
      </c>
      <c r="K282" s="71">
        <f t="shared" si="63"/>
        <v>298.88265000000001</v>
      </c>
      <c r="L282" s="67">
        <f>'data''15'!C278</f>
        <v>1198.88265</v>
      </c>
      <c r="M282" s="67">
        <f t="shared" si="64"/>
        <v>54</v>
      </c>
      <c r="N282" s="73">
        <f>'data''15'!D278</f>
        <v>900</v>
      </c>
      <c r="O282" s="70">
        <f>+'data''15'!F278</f>
        <v>50</v>
      </c>
      <c r="P282" s="74">
        <f t="shared" si="65"/>
        <v>950</v>
      </c>
      <c r="Q282" s="67">
        <f>IF('data''15'!G278&lt;Z282,'data''15'!G278,'data''15'!G278-Z282)</f>
        <v>54</v>
      </c>
      <c r="R282" s="75">
        <v>0</v>
      </c>
      <c r="S282" s="75">
        <v>0</v>
      </c>
      <c r="T282" s="75" t="str">
        <f>+'data''15'!H278</f>
        <v>N</v>
      </c>
      <c r="U282" s="76" t="str">
        <f>'data''15'!I278</f>
        <v>N</v>
      </c>
      <c r="V282" s="82"/>
      <c r="W282" s="78" t="str">
        <f t="shared" si="67"/>
        <v/>
      </c>
      <c r="X282" s="79" t="str">
        <f t="shared" si="68"/>
        <v/>
      </c>
      <c r="Y282" s="77">
        <f t="shared" si="69"/>
        <v>0</v>
      </c>
      <c r="Z282" s="5">
        <v>130</v>
      </c>
      <c r="AA282" s="85">
        <v>0</v>
      </c>
      <c r="AC282" s="35" t="str">
        <f t="shared" si="66"/>
        <v/>
      </c>
    </row>
    <row r="283" spans="1:29">
      <c r="A283" s="80"/>
      <c r="B283" s="66">
        <v>42280</v>
      </c>
      <c r="C283" s="67">
        <v>714</v>
      </c>
      <c r="D283" s="68">
        <f t="shared" si="56"/>
        <v>54</v>
      </c>
      <c r="E283" s="69">
        <f t="shared" si="57"/>
        <v>846</v>
      </c>
      <c r="F283" s="70">
        <f t="shared" si="58"/>
        <v>0</v>
      </c>
      <c r="G283" s="71">
        <f t="shared" si="59"/>
        <v>0</v>
      </c>
      <c r="H283" s="68">
        <f t="shared" si="60"/>
        <v>900</v>
      </c>
      <c r="I283" s="72">
        <f t="shared" si="61"/>
        <v>0</v>
      </c>
      <c r="J283" s="72">
        <f t="shared" si="62"/>
        <v>0</v>
      </c>
      <c r="K283" s="71">
        <f t="shared" si="63"/>
        <v>294.49503700000014</v>
      </c>
      <c r="L283" s="67">
        <f>'data''15'!C279</f>
        <v>1194.4950370000001</v>
      </c>
      <c r="M283" s="67">
        <f t="shared" si="64"/>
        <v>54</v>
      </c>
      <c r="N283" s="73">
        <f>'data''15'!D279</f>
        <v>900</v>
      </c>
      <c r="O283" s="70">
        <f>+'data''15'!F279</f>
        <v>50</v>
      </c>
      <c r="P283" s="74">
        <f t="shared" si="65"/>
        <v>950</v>
      </c>
      <c r="Q283" s="67">
        <f>IF('data''15'!G279&lt;Z283,'data''15'!G279,'data''15'!G279-Z283)</f>
        <v>54</v>
      </c>
      <c r="R283" s="75">
        <v>0</v>
      </c>
      <c r="S283" s="75">
        <v>0</v>
      </c>
      <c r="T283" s="75" t="str">
        <f>+'data''15'!H279</f>
        <v>N</v>
      </c>
      <c r="U283" s="76" t="str">
        <f>'data''15'!I279</f>
        <v>N</v>
      </c>
      <c r="V283" s="77"/>
      <c r="W283" s="78" t="str">
        <f t="shared" si="67"/>
        <v/>
      </c>
      <c r="X283" s="79" t="str">
        <f t="shared" si="68"/>
        <v/>
      </c>
      <c r="Y283" s="77">
        <f t="shared" si="69"/>
        <v>0</v>
      </c>
      <c r="Z283" s="5">
        <v>130</v>
      </c>
      <c r="AA283" s="5">
        <v>0</v>
      </c>
      <c r="AC283" s="35" t="str">
        <f t="shared" si="66"/>
        <v/>
      </c>
    </row>
    <row r="284" spans="1:29">
      <c r="A284" s="80"/>
      <c r="B284" s="66">
        <v>42281</v>
      </c>
      <c r="C284" s="67">
        <v>720</v>
      </c>
      <c r="D284" s="68">
        <f t="shared" si="56"/>
        <v>191</v>
      </c>
      <c r="E284" s="69">
        <f t="shared" si="57"/>
        <v>709</v>
      </c>
      <c r="F284" s="70">
        <f t="shared" si="58"/>
        <v>0</v>
      </c>
      <c r="G284" s="71">
        <f t="shared" si="59"/>
        <v>0</v>
      </c>
      <c r="H284" s="68">
        <f t="shared" si="60"/>
        <v>900</v>
      </c>
      <c r="I284" s="72">
        <f t="shared" si="61"/>
        <v>0</v>
      </c>
      <c r="J284" s="72">
        <f t="shared" si="62"/>
        <v>0</v>
      </c>
      <c r="K284" s="71">
        <f t="shared" si="63"/>
        <v>295.63380000000006</v>
      </c>
      <c r="L284" s="67">
        <f>'data''15'!C280</f>
        <v>1195.6338000000001</v>
      </c>
      <c r="M284" s="67">
        <f t="shared" si="64"/>
        <v>191</v>
      </c>
      <c r="N284" s="73">
        <f>'data''15'!D280</f>
        <v>900</v>
      </c>
      <c r="O284" s="70">
        <f>+'data''15'!F280</f>
        <v>50</v>
      </c>
      <c r="P284" s="74">
        <f t="shared" si="65"/>
        <v>950</v>
      </c>
      <c r="Q284" s="67">
        <f>IF('data''15'!G280&lt;Z284,'data''15'!G280,'data''15'!G280-Z284)</f>
        <v>191</v>
      </c>
      <c r="R284" s="75">
        <v>0</v>
      </c>
      <c r="S284" s="75">
        <v>0</v>
      </c>
      <c r="T284" s="75" t="str">
        <f>+'data''15'!H280</f>
        <v>N</v>
      </c>
      <c r="U284" s="76" t="str">
        <f>'data''15'!I280</f>
        <v>N</v>
      </c>
      <c r="V284" s="77"/>
      <c r="W284" s="78" t="str">
        <f t="shared" si="67"/>
        <v/>
      </c>
      <c r="X284" s="79" t="str">
        <f t="shared" si="68"/>
        <v/>
      </c>
      <c r="Y284" s="77">
        <f t="shared" si="69"/>
        <v>0</v>
      </c>
      <c r="Z284" s="5">
        <v>130</v>
      </c>
      <c r="AA284" s="5">
        <v>0</v>
      </c>
      <c r="AC284" s="35" t="str">
        <f t="shared" si="66"/>
        <v/>
      </c>
    </row>
    <row r="285" spans="1:29">
      <c r="A285" s="80"/>
      <c r="B285" s="66">
        <v>42282</v>
      </c>
      <c r="C285" s="67">
        <v>716</v>
      </c>
      <c r="D285" s="68">
        <f t="shared" si="56"/>
        <v>54</v>
      </c>
      <c r="E285" s="69">
        <f t="shared" si="57"/>
        <v>846</v>
      </c>
      <c r="F285" s="70">
        <f t="shared" si="58"/>
        <v>0</v>
      </c>
      <c r="G285" s="71">
        <f t="shared" si="59"/>
        <v>0</v>
      </c>
      <c r="H285" s="68">
        <f t="shared" si="60"/>
        <v>900</v>
      </c>
      <c r="I285" s="72">
        <f t="shared" si="61"/>
        <v>0</v>
      </c>
      <c r="J285" s="72">
        <f t="shared" si="62"/>
        <v>0</v>
      </c>
      <c r="K285" s="71">
        <f t="shared" si="63"/>
        <v>294.41460000000006</v>
      </c>
      <c r="L285" s="67">
        <f>'data''15'!C281</f>
        <v>1194.4146000000001</v>
      </c>
      <c r="M285" s="67">
        <f t="shared" si="64"/>
        <v>54</v>
      </c>
      <c r="N285" s="73">
        <f>'data''15'!D281</f>
        <v>900</v>
      </c>
      <c r="O285" s="70">
        <f>+'data''15'!F281</f>
        <v>50</v>
      </c>
      <c r="P285" s="74">
        <f t="shared" si="65"/>
        <v>950</v>
      </c>
      <c r="Q285" s="67">
        <f>IF('data''15'!G281&lt;Z285,'data''15'!G281,'data''15'!G281-Z285)</f>
        <v>54</v>
      </c>
      <c r="R285" s="75">
        <v>0</v>
      </c>
      <c r="S285" s="75">
        <v>0</v>
      </c>
      <c r="T285" s="75" t="str">
        <f>+'data''15'!H281</f>
        <v>N</v>
      </c>
      <c r="U285" s="76" t="str">
        <f>'data''15'!I281</f>
        <v>N</v>
      </c>
      <c r="V285" s="77"/>
      <c r="W285" s="78" t="str">
        <f t="shared" si="67"/>
        <v/>
      </c>
      <c r="X285" s="79" t="str">
        <f t="shared" si="68"/>
        <v/>
      </c>
      <c r="Y285" s="77">
        <f t="shared" si="69"/>
        <v>0</v>
      </c>
      <c r="Z285" s="5">
        <v>130</v>
      </c>
      <c r="AA285" s="5">
        <v>0</v>
      </c>
      <c r="AC285" s="35" t="str">
        <f t="shared" si="66"/>
        <v/>
      </c>
    </row>
    <row r="286" spans="1:29">
      <c r="A286" s="80"/>
      <c r="B286" s="66">
        <v>42283</v>
      </c>
      <c r="C286" s="67">
        <v>741</v>
      </c>
      <c r="D286" s="68">
        <f t="shared" si="56"/>
        <v>145</v>
      </c>
      <c r="E286" s="69">
        <f t="shared" si="57"/>
        <v>755</v>
      </c>
      <c r="F286" s="70">
        <f t="shared" si="58"/>
        <v>0</v>
      </c>
      <c r="G286" s="71">
        <f t="shared" si="59"/>
        <v>0</v>
      </c>
      <c r="H286" s="68">
        <f t="shared" si="60"/>
        <v>900</v>
      </c>
      <c r="I286" s="72">
        <f t="shared" si="61"/>
        <v>0</v>
      </c>
      <c r="J286" s="72">
        <f t="shared" si="62"/>
        <v>0</v>
      </c>
      <c r="K286" s="71">
        <f t="shared" si="63"/>
        <v>294.00626736653089</v>
      </c>
      <c r="L286" s="67">
        <f>'data''15'!C282</f>
        <v>1194.0062673665309</v>
      </c>
      <c r="M286" s="67">
        <f t="shared" si="64"/>
        <v>145</v>
      </c>
      <c r="N286" s="73">
        <f>'data''15'!D282</f>
        <v>900</v>
      </c>
      <c r="O286" s="70">
        <f>+'data''15'!F282</f>
        <v>50</v>
      </c>
      <c r="P286" s="74">
        <f t="shared" si="65"/>
        <v>950</v>
      </c>
      <c r="Q286" s="67">
        <f>IF('data''15'!G282&lt;Z286,'data''15'!G282,'data''15'!G282-Z286)</f>
        <v>145</v>
      </c>
      <c r="R286" s="75">
        <v>0</v>
      </c>
      <c r="S286" s="75">
        <v>0</v>
      </c>
      <c r="T286" s="75" t="str">
        <f>+'data''15'!H282</f>
        <v>N</v>
      </c>
      <c r="U286" s="76" t="str">
        <f>'data''15'!I282</f>
        <v>N</v>
      </c>
      <c r="V286" s="77"/>
      <c r="W286" s="78" t="str">
        <f t="shared" si="67"/>
        <v/>
      </c>
      <c r="X286" s="79" t="str">
        <f t="shared" si="68"/>
        <v/>
      </c>
      <c r="Y286" s="77">
        <f t="shared" si="69"/>
        <v>0</v>
      </c>
      <c r="Z286" s="5">
        <v>130</v>
      </c>
      <c r="AA286" s="5">
        <v>0</v>
      </c>
      <c r="AC286" s="35" t="str">
        <f t="shared" si="66"/>
        <v/>
      </c>
    </row>
    <row r="287" spans="1:29">
      <c r="A287" s="80"/>
      <c r="B287" s="66">
        <v>42284</v>
      </c>
      <c r="C287" s="67">
        <v>783</v>
      </c>
      <c r="D287" s="68">
        <f t="shared" si="56"/>
        <v>54</v>
      </c>
      <c r="E287" s="69">
        <f t="shared" si="57"/>
        <v>846</v>
      </c>
      <c r="F287" s="70">
        <f t="shared" si="58"/>
        <v>0</v>
      </c>
      <c r="G287" s="71">
        <f t="shared" si="59"/>
        <v>0</v>
      </c>
      <c r="H287" s="68">
        <f t="shared" si="60"/>
        <v>900</v>
      </c>
      <c r="I287" s="72">
        <f t="shared" si="61"/>
        <v>0</v>
      </c>
      <c r="J287" s="72">
        <f t="shared" si="62"/>
        <v>0</v>
      </c>
      <c r="K287" s="71">
        <f t="shared" si="63"/>
        <v>290.92999999999984</v>
      </c>
      <c r="L287" s="67">
        <f>'data''15'!C283</f>
        <v>1190.9299999999998</v>
      </c>
      <c r="M287" s="67">
        <f t="shared" si="64"/>
        <v>54</v>
      </c>
      <c r="N287" s="73">
        <f>'data''15'!D283</f>
        <v>900</v>
      </c>
      <c r="O287" s="70">
        <f>+'data''15'!F283</f>
        <v>50</v>
      </c>
      <c r="P287" s="74">
        <f t="shared" si="65"/>
        <v>950</v>
      </c>
      <c r="Q287" s="67">
        <f>IF('data''15'!G283&lt;Z287,'data''15'!G283,'data''15'!G283-Z287)</f>
        <v>54</v>
      </c>
      <c r="R287" s="75">
        <v>0</v>
      </c>
      <c r="S287" s="75">
        <v>0</v>
      </c>
      <c r="T287" s="75" t="str">
        <f>+'data''15'!H283</f>
        <v>N</v>
      </c>
      <c r="U287" s="76" t="str">
        <f>'data''15'!I283</f>
        <v>N</v>
      </c>
      <c r="V287" s="77"/>
      <c r="W287" s="78" t="str">
        <f t="shared" si="67"/>
        <v/>
      </c>
      <c r="X287" s="79" t="str">
        <f t="shared" si="68"/>
        <v/>
      </c>
      <c r="Y287" s="77">
        <f t="shared" si="69"/>
        <v>0</v>
      </c>
      <c r="Z287" s="5">
        <v>130</v>
      </c>
      <c r="AA287" s="5">
        <v>0</v>
      </c>
      <c r="AC287" s="35" t="str">
        <f t="shared" si="66"/>
        <v/>
      </c>
    </row>
    <row r="288" spans="1:29">
      <c r="A288" s="80"/>
      <c r="B288" s="66">
        <v>42285</v>
      </c>
      <c r="C288" s="67">
        <v>860</v>
      </c>
      <c r="D288" s="68">
        <f t="shared" si="56"/>
        <v>145</v>
      </c>
      <c r="E288" s="69">
        <f t="shared" si="57"/>
        <v>755</v>
      </c>
      <c r="F288" s="70">
        <f t="shared" si="58"/>
        <v>0</v>
      </c>
      <c r="G288" s="71">
        <f t="shared" si="59"/>
        <v>0</v>
      </c>
      <c r="H288" s="68">
        <f t="shared" si="60"/>
        <v>900</v>
      </c>
      <c r="I288" s="72">
        <f t="shared" si="61"/>
        <v>0</v>
      </c>
      <c r="J288" s="72">
        <f t="shared" si="62"/>
        <v>0</v>
      </c>
      <c r="K288" s="71">
        <f t="shared" si="63"/>
        <v>290.97440199999983</v>
      </c>
      <c r="L288" s="67">
        <f>'data''15'!C284</f>
        <v>1190.9744019999998</v>
      </c>
      <c r="M288" s="67">
        <f t="shared" si="64"/>
        <v>145</v>
      </c>
      <c r="N288" s="73">
        <f>'data''15'!D284</f>
        <v>900</v>
      </c>
      <c r="O288" s="70">
        <f>+'data''15'!F284</f>
        <v>50</v>
      </c>
      <c r="P288" s="74">
        <f t="shared" si="65"/>
        <v>950</v>
      </c>
      <c r="Q288" s="67">
        <f>IF('data''15'!G284&lt;Z288,'data''15'!G284,'data''15'!G284-Z288)</f>
        <v>145</v>
      </c>
      <c r="R288" s="75">
        <v>0</v>
      </c>
      <c r="S288" s="75">
        <v>0</v>
      </c>
      <c r="T288" s="75" t="str">
        <f>+'data''15'!H284</f>
        <v>N</v>
      </c>
      <c r="U288" s="76" t="str">
        <f>'data''15'!I284</f>
        <v>N</v>
      </c>
      <c r="V288" s="77"/>
      <c r="W288" s="78" t="str">
        <f t="shared" si="67"/>
        <v/>
      </c>
      <c r="X288" s="79" t="str">
        <f t="shared" si="68"/>
        <v/>
      </c>
      <c r="Y288" s="77">
        <f t="shared" si="69"/>
        <v>0</v>
      </c>
      <c r="Z288" s="5">
        <v>130</v>
      </c>
      <c r="AA288" s="5">
        <v>0</v>
      </c>
      <c r="AC288" s="35" t="str">
        <f t="shared" si="66"/>
        <v/>
      </c>
    </row>
    <row r="289" spans="1:29">
      <c r="A289" s="80"/>
      <c r="B289" s="66">
        <v>42286</v>
      </c>
      <c r="C289" s="67">
        <v>940</v>
      </c>
      <c r="D289" s="68">
        <f t="shared" si="56"/>
        <v>192</v>
      </c>
      <c r="E289" s="69">
        <f t="shared" si="57"/>
        <v>708</v>
      </c>
      <c r="F289" s="70">
        <f t="shared" si="58"/>
        <v>0</v>
      </c>
      <c r="G289" s="71">
        <f t="shared" si="59"/>
        <v>0</v>
      </c>
      <c r="H289" s="68">
        <f t="shared" si="60"/>
        <v>900</v>
      </c>
      <c r="I289" s="72">
        <f t="shared" si="61"/>
        <v>0</v>
      </c>
      <c r="J289" s="72">
        <f t="shared" si="62"/>
        <v>0</v>
      </c>
      <c r="K289" s="71">
        <f t="shared" si="63"/>
        <v>290.44616872870097</v>
      </c>
      <c r="L289" s="67">
        <f>'data''15'!C285</f>
        <v>1190.446168728701</v>
      </c>
      <c r="M289" s="67">
        <f t="shared" si="64"/>
        <v>192</v>
      </c>
      <c r="N289" s="73">
        <f>'data''15'!D285</f>
        <v>900</v>
      </c>
      <c r="O289" s="70">
        <f>+'data''15'!F285</f>
        <v>50</v>
      </c>
      <c r="P289" s="74">
        <f t="shared" si="65"/>
        <v>950</v>
      </c>
      <c r="Q289" s="67">
        <f>IF('data''15'!G285&lt;Z289,'data''15'!G285,'data''15'!G285-Z289)</f>
        <v>192</v>
      </c>
      <c r="R289" s="75">
        <v>0</v>
      </c>
      <c r="S289" s="75">
        <v>0</v>
      </c>
      <c r="T289" s="75" t="str">
        <f>+'data''15'!H285</f>
        <v>N</v>
      </c>
      <c r="U289" s="76" t="str">
        <f>'data''15'!I285</f>
        <v>N</v>
      </c>
      <c r="V289" s="77"/>
      <c r="W289" s="78" t="str">
        <f t="shared" si="67"/>
        <v/>
      </c>
      <c r="X289" s="79" t="str">
        <f t="shared" si="68"/>
        <v/>
      </c>
      <c r="Y289" s="77">
        <f t="shared" si="69"/>
        <v>0</v>
      </c>
      <c r="Z289" s="5">
        <v>130</v>
      </c>
      <c r="AA289" s="5">
        <v>0</v>
      </c>
      <c r="AC289" s="35" t="str">
        <f t="shared" si="66"/>
        <v/>
      </c>
    </row>
    <row r="290" spans="1:29">
      <c r="A290" s="80"/>
      <c r="B290" s="66">
        <v>42287</v>
      </c>
      <c r="C290" s="67">
        <v>988</v>
      </c>
      <c r="D290" s="68">
        <f t="shared" si="56"/>
        <v>246</v>
      </c>
      <c r="E290" s="69">
        <f t="shared" si="57"/>
        <v>654</v>
      </c>
      <c r="F290" s="70">
        <f t="shared" si="58"/>
        <v>0</v>
      </c>
      <c r="G290" s="71">
        <f t="shared" si="59"/>
        <v>0</v>
      </c>
      <c r="H290" s="68">
        <f t="shared" si="60"/>
        <v>900</v>
      </c>
      <c r="I290" s="72">
        <f t="shared" si="61"/>
        <v>0</v>
      </c>
      <c r="J290" s="72">
        <f t="shared" si="62"/>
        <v>0</v>
      </c>
      <c r="K290" s="71">
        <f t="shared" si="63"/>
        <v>291.20122434605901</v>
      </c>
      <c r="L290" s="67">
        <f>'data''15'!C286</f>
        <v>1191.201224346059</v>
      </c>
      <c r="M290" s="67">
        <f t="shared" si="64"/>
        <v>246</v>
      </c>
      <c r="N290" s="73">
        <f>'data''15'!D286</f>
        <v>900</v>
      </c>
      <c r="O290" s="70">
        <f>+'data''15'!F286</f>
        <v>50</v>
      </c>
      <c r="P290" s="74">
        <f t="shared" si="65"/>
        <v>950</v>
      </c>
      <c r="Q290" s="67">
        <f>IF('data''15'!G286&lt;Z290,'data''15'!G286,'data''15'!G286-Z290)</f>
        <v>246</v>
      </c>
      <c r="R290" s="75">
        <v>0</v>
      </c>
      <c r="S290" s="75">
        <v>0</v>
      </c>
      <c r="T290" s="75" t="str">
        <f>+'data''15'!H286</f>
        <v>N</v>
      </c>
      <c r="U290" s="76" t="str">
        <f>'data''15'!I286</f>
        <v>N</v>
      </c>
      <c r="V290" s="77"/>
      <c r="W290" s="78" t="str">
        <f t="shared" si="67"/>
        <v/>
      </c>
      <c r="X290" s="79" t="str">
        <f t="shared" si="68"/>
        <v/>
      </c>
      <c r="Y290" s="77">
        <f t="shared" si="69"/>
        <v>0</v>
      </c>
      <c r="Z290" s="5">
        <v>130</v>
      </c>
      <c r="AA290" s="5">
        <v>0</v>
      </c>
      <c r="AC290" s="35" t="str">
        <f t="shared" si="66"/>
        <v/>
      </c>
    </row>
    <row r="291" spans="1:29">
      <c r="A291" s="80"/>
      <c r="B291" s="66">
        <v>42288</v>
      </c>
      <c r="C291" s="67">
        <v>987</v>
      </c>
      <c r="D291" s="68">
        <f t="shared" si="56"/>
        <v>375</v>
      </c>
      <c r="E291" s="69">
        <f t="shared" si="57"/>
        <v>525</v>
      </c>
      <c r="F291" s="70">
        <f t="shared" si="58"/>
        <v>0</v>
      </c>
      <c r="G291" s="71">
        <f t="shared" si="59"/>
        <v>0</v>
      </c>
      <c r="H291" s="68">
        <f t="shared" si="60"/>
        <v>900</v>
      </c>
      <c r="I291" s="72">
        <f t="shared" si="61"/>
        <v>0</v>
      </c>
      <c r="J291" s="72">
        <f t="shared" si="62"/>
        <v>0</v>
      </c>
      <c r="K291" s="71">
        <f t="shared" si="63"/>
        <v>292.602007173115</v>
      </c>
      <c r="L291" s="67">
        <f>'data''15'!C287</f>
        <v>1192.602007173115</v>
      </c>
      <c r="M291" s="67">
        <f t="shared" si="64"/>
        <v>375</v>
      </c>
      <c r="N291" s="73">
        <f>'data''15'!D287</f>
        <v>900</v>
      </c>
      <c r="O291" s="70">
        <f>+'data''15'!F287</f>
        <v>50</v>
      </c>
      <c r="P291" s="74">
        <f t="shared" si="65"/>
        <v>950</v>
      </c>
      <c r="Q291" s="67">
        <f>IF('data''15'!G287&lt;Z291,'data''15'!G287,'data''15'!G287-Z291)</f>
        <v>375</v>
      </c>
      <c r="R291" s="75">
        <v>0</v>
      </c>
      <c r="S291" s="75">
        <v>0</v>
      </c>
      <c r="T291" s="75" t="str">
        <f>+'data''15'!H287</f>
        <v>N</v>
      </c>
      <c r="U291" s="76" t="str">
        <f>'data''15'!I287</f>
        <v>N</v>
      </c>
      <c r="V291" s="77"/>
      <c r="W291" s="78" t="str">
        <f t="shared" si="67"/>
        <v/>
      </c>
      <c r="X291" s="79" t="str">
        <f t="shared" si="68"/>
        <v/>
      </c>
      <c r="Y291" s="77">
        <f t="shared" si="69"/>
        <v>0</v>
      </c>
      <c r="Z291" s="5">
        <v>130</v>
      </c>
      <c r="AA291" s="5">
        <v>0</v>
      </c>
      <c r="AC291" s="35" t="str">
        <f t="shared" si="66"/>
        <v/>
      </c>
    </row>
    <row r="292" spans="1:29">
      <c r="A292" s="80"/>
      <c r="B292" s="66">
        <v>42289</v>
      </c>
      <c r="C292" s="67">
        <v>997</v>
      </c>
      <c r="D292" s="68">
        <f t="shared" si="56"/>
        <v>466</v>
      </c>
      <c r="E292" s="69">
        <f t="shared" si="57"/>
        <v>434</v>
      </c>
      <c r="F292" s="70">
        <f t="shared" si="58"/>
        <v>0</v>
      </c>
      <c r="G292" s="71">
        <f t="shared" si="59"/>
        <v>0</v>
      </c>
      <c r="H292" s="68">
        <f t="shared" si="60"/>
        <v>900</v>
      </c>
      <c r="I292" s="72">
        <f t="shared" si="61"/>
        <v>0</v>
      </c>
      <c r="J292" s="72">
        <f t="shared" si="62"/>
        <v>0</v>
      </c>
      <c r="K292" s="71">
        <f t="shared" si="63"/>
        <v>292.44178658159308</v>
      </c>
      <c r="L292" s="67">
        <f>'data''15'!C288</f>
        <v>1192.4417865815931</v>
      </c>
      <c r="M292" s="67">
        <f t="shared" si="64"/>
        <v>466</v>
      </c>
      <c r="N292" s="73">
        <f>'data''15'!D288</f>
        <v>900</v>
      </c>
      <c r="O292" s="70">
        <f>+'data''15'!F288</f>
        <v>50</v>
      </c>
      <c r="P292" s="74">
        <f t="shared" si="65"/>
        <v>950</v>
      </c>
      <c r="Q292" s="67">
        <f>IF('data''15'!G288&lt;Z292,'data''15'!G288,'data''15'!G288-Z292)</f>
        <v>466</v>
      </c>
      <c r="R292" s="75">
        <v>0</v>
      </c>
      <c r="S292" s="75">
        <v>0</v>
      </c>
      <c r="T292" s="75" t="str">
        <f>+'data''15'!H288</f>
        <v>N</v>
      </c>
      <c r="U292" s="76" t="str">
        <f>'data''15'!I288</f>
        <v>N</v>
      </c>
      <c r="V292" s="77"/>
      <c r="W292" s="78" t="str">
        <f t="shared" si="67"/>
        <v/>
      </c>
      <c r="X292" s="79" t="str">
        <f t="shared" si="68"/>
        <v/>
      </c>
      <c r="Y292" s="77">
        <f t="shared" si="69"/>
        <v>0</v>
      </c>
      <c r="Z292" s="5">
        <v>130</v>
      </c>
      <c r="AA292" s="5">
        <v>0</v>
      </c>
      <c r="AC292" s="35" t="str">
        <f t="shared" si="66"/>
        <v/>
      </c>
    </row>
    <row r="293" spans="1:29">
      <c r="A293" s="80"/>
      <c r="B293" s="66">
        <v>42290</v>
      </c>
      <c r="C293" s="67">
        <v>1102</v>
      </c>
      <c r="D293" s="68">
        <f t="shared" si="56"/>
        <v>46</v>
      </c>
      <c r="E293" s="69">
        <f t="shared" si="57"/>
        <v>854</v>
      </c>
      <c r="F293" s="70">
        <f t="shared" si="58"/>
        <v>0</v>
      </c>
      <c r="G293" s="71">
        <f t="shared" si="59"/>
        <v>0</v>
      </c>
      <c r="H293" s="68">
        <f t="shared" si="60"/>
        <v>900</v>
      </c>
      <c r="I293" s="72">
        <f t="shared" si="61"/>
        <v>0</v>
      </c>
      <c r="J293" s="72">
        <f t="shared" si="62"/>
        <v>0</v>
      </c>
      <c r="K293" s="71">
        <f t="shared" si="63"/>
        <v>288.71759999999995</v>
      </c>
      <c r="L293" s="67">
        <f>'data''15'!C289</f>
        <v>1188.7175999999999</v>
      </c>
      <c r="M293" s="67">
        <f t="shared" si="64"/>
        <v>46</v>
      </c>
      <c r="N293" s="73">
        <f>'data''15'!D289</f>
        <v>900</v>
      </c>
      <c r="O293" s="70">
        <f>+'data''15'!F289</f>
        <v>50</v>
      </c>
      <c r="P293" s="74">
        <f t="shared" si="65"/>
        <v>950</v>
      </c>
      <c r="Q293" s="67">
        <f>IF('data''15'!G289&lt;Z293,'data''15'!G289,'data''15'!G289-Z293)</f>
        <v>46</v>
      </c>
      <c r="R293" s="75">
        <v>0</v>
      </c>
      <c r="S293" s="75">
        <v>0</v>
      </c>
      <c r="T293" s="75" t="str">
        <f>+'data''15'!H289</f>
        <v>N</v>
      </c>
      <c r="U293" s="76" t="str">
        <f>'data''15'!I289</f>
        <v>N</v>
      </c>
      <c r="V293" s="77"/>
      <c r="W293" s="78" t="str">
        <f t="shared" si="67"/>
        <v/>
      </c>
      <c r="X293" s="79" t="str">
        <f t="shared" si="68"/>
        <v/>
      </c>
      <c r="Y293" s="77">
        <f t="shared" si="69"/>
        <v>0</v>
      </c>
      <c r="Z293" s="5">
        <v>130</v>
      </c>
      <c r="AA293" s="5">
        <v>0</v>
      </c>
      <c r="AC293" s="35" t="str">
        <f t="shared" si="66"/>
        <v/>
      </c>
    </row>
    <row r="294" spans="1:29">
      <c r="A294" s="80"/>
      <c r="B294" s="66">
        <v>42291</v>
      </c>
      <c r="C294" s="67">
        <v>1193</v>
      </c>
      <c r="D294" s="68">
        <f t="shared" si="56"/>
        <v>46</v>
      </c>
      <c r="E294" s="69">
        <f t="shared" si="57"/>
        <v>854</v>
      </c>
      <c r="F294" s="70">
        <f t="shared" si="58"/>
        <v>0</v>
      </c>
      <c r="G294" s="71">
        <f t="shared" si="59"/>
        <v>0</v>
      </c>
      <c r="H294" s="68">
        <f t="shared" si="60"/>
        <v>900</v>
      </c>
      <c r="I294" s="72">
        <f t="shared" si="61"/>
        <v>0</v>
      </c>
      <c r="J294" s="72">
        <f t="shared" si="62"/>
        <v>0</v>
      </c>
      <c r="K294" s="71">
        <f t="shared" si="63"/>
        <v>291.07999999999993</v>
      </c>
      <c r="L294" s="67">
        <f>'data''15'!C290</f>
        <v>1191.08</v>
      </c>
      <c r="M294" s="67">
        <f t="shared" si="64"/>
        <v>46</v>
      </c>
      <c r="N294" s="73">
        <f>'data''15'!D290</f>
        <v>900</v>
      </c>
      <c r="O294" s="70">
        <f>+'data''15'!F290</f>
        <v>50</v>
      </c>
      <c r="P294" s="74">
        <f t="shared" si="65"/>
        <v>950</v>
      </c>
      <c r="Q294" s="67">
        <f>IF('data''15'!G290&lt;Z294,'data''15'!G290,'data''15'!G290-Z294)</f>
        <v>46</v>
      </c>
      <c r="R294" s="75">
        <v>0</v>
      </c>
      <c r="S294" s="75">
        <v>0</v>
      </c>
      <c r="T294" s="75" t="str">
        <f>+'data''15'!H290</f>
        <v>N</v>
      </c>
      <c r="U294" s="76" t="str">
        <f>'data''15'!I290</f>
        <v>N</v>
      </c>
      <c r="V294" s="77"/>
      <c r="W294" s="78" t="str">
        <f t="shared" si="67"/>
        <v/>
      </c>
      <c r="X294" s="79" t="str">
        <f t="shared" si="68"/>
        <v/>
      </c>
      <c r="Y294" s="77">
        <f t="shared" si="69"/>
        <v>0</v>
      </c>
      <c r="Z294" s="5">
        <v>130</v>
      </c>
      <c r="AA294" s="5">
        <v>0</v>
      </c>
      <c r="AC294" s="35" t="str">
        <f t="shared" si="66"/>
        <v/>
      </c>
    </row>
    <row r="295" spans="1:29">
      <c r="A295" s="80"/>
      <c r="B295" s="66">
        <v>42292</v>
      </c>
      <c r="C295" s="67">
        <v>1261</v>
      </c>
      <c r="D295" s="68">
        <f t="shared" si="56"/>
        <v>99</v>
      </c>
      <c r="E295" s="69">
        <f t="shared" si="57"/>
        <v>801</v>
      </c>
      <c r="F295" s="70">
        <f t="shared" si="58"/>
        <v>0</v>
      </c>
      <c r="G295" s="71">
        <f t="shared" si="59"/>
        <v>0</v>
      </c>
      <c r="H295" s="68">
        <f t="shared" si="60"/>
        <v>900</v>
      </c>
      <c r="I295" s="72">
        <f t="shared" si="61"/>
        <v>0</v>
      </c>
      <c r="J295" s="72">
        <f t="shared" si="62"/>
        <v>0</v>
      </c>
      <c r="K295" s="71">
        <f t="shared" si="63"/>
        <v>289.29500000000007</v>
      </c>
      <c r="L295" s="67">
        <f>'data''15'!C291</f>
        <v>1189.2950000000001</v>
      </c>
      <c r="M295" s="67">
        <f t="shared" si="64"/>
        <v>99</v>
      </c>
      <c r="N295" s="73">
        <f>'data''15'!D291</f>
        <v>900</v>
      </c>
      <c r="O295" s="70">
        <f>+'data''15'!F291</f>
        <v>50</v>
      </c>
      <c r="P295" s="74">
        <f t="shared" si="65"/>
        <v>950</v>
      </c>
      <c r="Q295" s="67">
        <f>IF('data''15'!G291&lt;Z295,'data''15'!G291,'data''15'!G291-Z295)</f>
        <v>99</v>
      </c>
      <c r="R295" s="75">
        <v>0</v>
      </c>
      <c r="S295" s="75">
        <v>0</v>
      </c>
      <c r="T295" s="75" t="str">
        <f>+'data''15'!H291</f>
        <v>N</v>
      </c>
      <c r="U295" s="76" t="str">
        <f>'data''15'!I291</f>
        <v>N</v>
      </c>
      <c r="V295" s="77"/>
      <c r="W295" s="78" t="str">
        <f t="shared" si="67"/>
        <v/>
      </c>
      <c r="X295" s="79" t="str">
        <f t="shared" si="68"/>
        <v/>
      </c>
      <c r="Y295" s="77">
        <f t="shared" si="69"/>
        <v>0</v>
      </c>
      <c r="Z295" s="5">
        <v>130</v>
      </c>
      <c r="AA295" s="5">
        <v>0</v>
      </c>
      <c r="AC295" s="35" t="str">
        <f t="shared" si="66"/>
        <v/>
      </c>
    </row>
    <row r="296" spans="1:29">
      <c r="A296" s="80"/>
      <c r="B296" s="66">
        <v>42293</v>
      </c>
      <c r="C296" s="67">
        <v>1347</v>
      </c>
      <c r="D296" s="68">
        <f t="shared" si="56"/>
        <v>-30</v>
      </c>
      <c r="E296" s="69">
        <f t="shared" si="57"/>
        <v>930</v>
      </c>
      <c r="F296" s="70">
        <f t="shared" si="58"/>
        <v>0</v>
      </c>
      <c r="G296" s="71">
        <f t="shared" si="59"/>
        <v>0</v>
      </c>
      <c r="H296" s="68">
        <f t="shared" si="60"/>
        <v>900</v>
      </c>
      <c r="I296" s="72">
        <f t="shared" si="61"/>
        <v>0</v>
      </c>
      <c r="J296" s="72">
        <f t="shared" si="62"/>
        <v>0</v>
      </c>
      <c r="K296" s="71">
        <f t="shared" si="63"/>
        <v>290.44000000000005</v>
      </c>
      <c r="L296" s="67">
        <f>'data''15'!C292</f>
        <v>1190.44</v>
      </c>
      <c r="M296" s="67">
        <f t="shared" si="64"/>
        <v>-30</v>
      </c>
      <c r="N296" s="73">
        <f>'data''15'!D292</f>
        <v>900</v>
      </c>
      <c r="O296" s="70">
        <f>+'data''15'!F292</f>
        <v>50</v>
      </c>
      <c r="P296" s="74">
        <f t="shared" si="65"/>
        <v>950</v>
      </c>
      <c r="Q296" s="67">
        <f>IF('data''15'!G292&lt;Z296,'data''15'!G292,'data''15'!G292-Z296)</f>
        <v>100</v>
      </c>
      <c r="R296" s="75">
        <v>130</v>
      </c>
      <c r="S296" s="75">
        <v>0</v>
      </c>
      <c r="T296" s="75" t="str">
        <f>+'data''15'!H292</f>
        <v>N</v>
      </c>
      <c r="U296" s="76" t="str">
        <f>'data''15'!I292</f>
        <v>N</v>
      </c>
      <c r="V296" s="77"/>
      <c r="W296" s="78" t="str">
        <f t="shared" si="67"/>
        <v/>
      </c>
      <c r="X296" s="79" t="str">
        <f t="shared" si="68"/>
        <v/>
      </c>
      <c r="Y296" s="77">
        <f t="shared" si="69"/>
        <v>130</v>
      </c>
      <c r="Z296" s="5">
        <v>130</v>
      </c>
      <c r="AA296" s="5">
        <v>0</v>
      </c>
      <c r="AC296" s="35" t="str">
        <f t="shared" si="66"/>
        <v/>
      </c>
    </row>
    <row r="297" spans="1:29">
      <c r="A297" s="80"/>
      <c r="B297" s="66">
        <v>42294</v>
      </c>
      <c r="C297" s="67">
        <v>1399</v>
      </c>
      <c r="D297" s="68">
        <f t="shared" si="56"/>
        <v>-73</v>
      </c>
      <c r="E297" s="69">
        <f t="shared" si="57"/>
        <v>973</v>
      </c>
      <c r="F297" s="70">
        <f t="shared" si="58"/>
        <v>0</v>
      </c>
      <c r="G297" s="71">
        <f t="shared" si="59"/>
        <v>0</v>
      </c>
      <c r="H297" s="68">
        <f t="shared" si="60"/>
        <v>900</v>
      </c>
      <c r="I297" s="72">
        <f t="shared" si="61"/>
        <v>0</v>
      </c>
      <c r="J297" s="72">
        <f t="shared" si="62"/>
        <v>0</v>
      </c>
      <c r="K297" s="71">
        <f t="shared" si="63"/>
        <v>295.16599999999994</v>
      </c>
      <c r="L297" s="67">
        <f>'data''15'!C293</f>
        <v>1195.1659999999999</v>
      </c>
      <c r="M297" s="67">
        <f t="shared" si="64"/>
        <v>-73</v>
      </c>
      <c r="N297" s="73">
        <f>'data''15'!D293</f>
        <v>900</v>
      </c>
      <c r="O297" s="70">
        <f>+'data''15'!F293</f>
        <v>50</v>
      </c>
      <c r="P297" s="74">
        <f t="shared" si="65"/>
        <v>950</v>
      </c>
      <c r="Q297" s="67">
        <f>IF('data''15'!G293&lt;Z297,'data''15'!G293,'data''15'!G293-Z297)</f>
        <v>57</v>
      </c>
      <c r="R297" s="75">
        <v>130</v>
      </c>
      <c r="S297" s="75">
        <v>0</v>
      </c>
      <c r="T297" s="75" t="str">
        <f>+'data''15'!H293</f>
        <v>N</v>
      </c>
      <c r="U297" s="76" t="str">
        <f>'data''15'!I293</f>
        <v>N</v>
      </c>
      <c r="V297" s="77"/>
      <c r="W297" s="78" t="str">
        <f t="shared" si="67"/>
        <v/>
      </c>
      <c r="X297" s="79" t="str">
        <f t="shared" si="68"/>
        <v/>
      </c>
      <c r="Y297" s="77">
        <f t="shared" si="69"/>
        <v>130</v>
      </c>
      <c r="Z297" s="5">
        <v>130</v>
      </c>
      <c r="AA297" s="5">
        <v>0</v>
      </c>
      <c r="AC297" s="35" t="str">
        <f t="shared" si="66"/>
        <v/>
      </c>
    </row>
    <row r="298" spans="1:29">
      <c r="A298" s="80"/>
      <c r="B298" s="66">
        <v>42295</v>
      </c>
      <c r="C298" s="67">
        <v>1370</v>
      </c>
      <c r="D298" s="68">
        <f t="shared" si="56"/>
        <v>15</v>
      </c>
      <c r="E298" s="69">
        <f t="shared" si="57"/>
        <v>885</v>
      </c>
      <c r="F298" s="70">
        <f t="shared" si="58"/>
        <v>0</v>
      </c>
      <c r="G298" s="71">
        <f t="shared" si="59"/>
        <v>0</v>
      </c>
      <c r="H298" s="68">
        <f t="shared" si="60"/>
        <v>900</v>
      </c>
      <c r="I298" s="72">
        <f t="shared" si="61"/>
        <v>0</v>
      </c>
      <c r="J298" s="72">
        <f t="shared" si="62"/>
        <v>0</v>
      </c>
      <c r="K298" s="71">
        <f t="shared" si="63"/>
        <v>296.44000000000005</v>
      </c>
      <c r="L298" s="67">
        <f>'data''15'!C294</f>
        <v>1196.44</v>
      </c>
      <c r="M298" s="67">
        <f t="shared" si="64"/>
        <v>15</v>
      </c>
      <c r="N298" s="73">
        <f>'data''15'!D294</f>
        <v>900</v>
      </c>
      <c r="O298" s="70">
        <f>+'data''15'!F294</f>
        <v>50</v>
      </c>
      <c r="P298" s="74">
        <f t="shared" si="65"/>
        <v>950</v>
      </c>
      <c r="Q298" s="67">
        <f>IF('data''15'!G294&lt;Z298,'data''15'!G294,'data''15'!G294-Z298)</f>
        <v>145</v>
      </c>
      <c r="R298" s="75">
        <v>130</v>
      </c>
      <c r="S298" s="75">
        <v>0</v>
      </c>
      <c r="T298" s="75" t="str">
        <f>+'data''15'!H294</f>
        <v>N</v>
      </c>
      <c r="U298" s="76" t="str">
        <f>'data''15'!I294</f>
        <v>N</v>
      </c>
      <c r="V298" s="77"/>
      <c r="W298" s="78" t="str">
        <f t="shared" si="67"/>
        <v/>
      </c>
      <c r="X298" s="79" t="str">
        <f t="shared" si="68"/>
        <v/>
      </c>
      <c r="Y298" s="77">
        <f t="shared" si="69"/>
        <v>130</v>
      </c>
      <c r="Z298" s="5">
        <v>130</v>
      </c>
      <c r="AA298" s="5">
        <v>0</v>
      </c>
      <c r="AC298" s="35" t="str">
        <f t="shared" si="66"/>
        <v/>
      </c>
    </row>
    <row r="299" spans="1:29">
      <c r="A299" s="80"/>
      <c r="B299" s="66">
        <v>42296</v>
      </c>
      <c r="C299" s="67">
        <v>1428</v>
      </c>
      <c r="D299" s="68">
        <f t="shared" si="56"/>
        <v>-122</v>
      </c>
      <c r="E299" s="69">
        <f t="shared" si="57"/>
        <v>1022</v>
      </c>
      <c r="F299" s="70">
        <f t="shared" si="58"/>
        <v>0</v>
      </c>
      <c r="G299" s="71">
        <f t="shared" si="59"/>
        <v>0</v>
      </c>
      <c r="H299" s="68">
        <f t="shared" si="60"/>
        <v>900</v>
      </c>
      <c r="I299" s="72">
        <f t="shared" si="61"/>
        <v>0</v>
      </c>
      <c r="J299" s="72">
        <f t="shared" si="62"/>
        <v>0</v>
      </c>
      <c r="K299" s="71">
        <f t="shared" si="63"/>
        <v>290.92657124096399</v>
      </c>
      <c r="L299" s="67">
        <f>'data''15'!C295</f>
        <v>1190.926571240964</v>
      </c>
      <c r="M299" s="67">
        <f t="shared" si="64"/>
        <v>-122</v>
      </c>
      <c r="N299" s="73">
        <f>'data''15'!D295</f>
        <v>900</v>
      </c>
      <c r="O299" s="70">
        <f>+'data''15'!F295</f>
        <v>50</v>
      </c>
      <c r="P299" s="74">
        <f t="shared" si="65"/>
        <v>950</v>
      </c>
      <c r="Q299" s="67">
        <f>IF('data''15'!G295&lt;Z299,'data''15'!G295,'data''15'!G295-Z299)</f>
        <v>8</v>
      </c>
      <c r="R299" s="75">
        <v>130</v>
      </c>
      <c r="S299" s="75">
        <v>0</v>
      </c>
      <c r="T299" s="75" t="str">
        <f>+'data''15'!H295</f>
        <v>N</v>
      </c>
      <c r="U299" s="76" t="str">
        <f>'data''15'!I295</f>
        <v>N</v>
      </c>
      <c r="V299" s="77"/>
      <c r="W299" s="78" t="str">
        <f t="shared" si="67"/>
        <v/>
      </c>
      <c r="X299" s="79" t="str">
        <f t="shared" si="68"/>
        <v/>
      </c>
      <c r="Y299" s="77">
        <f t="shared" si="69"/>
        <v>130</v>
      </c>
      <c r="Z299" s="5">
        <v>130</v>
      </c>
      <c r="AA299" s="5">
        <v>0</v>
      </c>
      <c r="AC299" s="35" t="str">
        <f t="shared" si="66"/>
        <v/>
      </c>
    </row>
    <row r="300" spans="1:29">
      <c r="A300" s="80"/>
      <c r="B300" s="66">
        <v>42297</v>
      </c>
      <c r="C300" s="67">
        <v>1459</v>
      </c>
      <c r="D300" s="68">
        <f t="shared" si="56"/>
        <v>-31</v>
      </c>
      <c r="E300" s="69">
        <f t="shared" si="57"/>
        <v>931</v>
      </c>
      <c r="F300" s="70">
        <f t="shared" si="58"/>
        <v>0</v>
      </c>
      <c r="G300" s="71">
        <f t="shared" si="59"/>
        <v>0</v>
      </c>
      <c r="H300" s="68">
        <f t="shared" si="60"/>
        <v>900</v>
      </c>
      <c r="I300" s="72">
        <f t="shared" si="61"/>
        <v>0</v>
      </c>
      <c r="J300" s="72">
        <f t="shared" si="62"/>
        <v>0</v>
      </c>
      <c r="K300" s="71">
        <f t="shared" si="63"/>
        <v>289.59639881906401</v>
      </c>
      <c r="L300" s="67">
        <f>'data''15'!C296</f>
        <v>1189.596398819064</v>
      </c>
      <c r="M300" s="67">
        <f t="shared" si="64"/>
        <v>-31</v>
      </c>
      <c r="N300" s="73">
        <f>'data''15'!D296</f>
        <v>900</v>
      </c>
      <c r="O300" s="70">
        <f>+'data''15'!F296</f>
        <v>50</v>
      </c>
      <c r="P300" s="74">
        <f t="shared" si="65"/>
        <v>950</v>
      </c>
      <c r="Q300" s="67">
        <f>IF('data''15'!G296&lt;Z300,'data''15'!G296,'data''15'!G296-Z300)</f>
        <v>99</v>
      </c>
      <c r="R300" s="75">
        <v>130</v>
      </c>
      <c r="S300" s="75">
        <v>0</v>
      </c>
      <c r="T300" s="75" t="str">
        <f>+'data''15'!H296</f>
        <v>N</v>
      </c>
      <c r="U300" s="76" t="str">
        <f>'data''15'!I296</f>
        <v>N</v>
      </c>
      <c r="V300" s="77"/>
      <c r="W300" s="78" t="str">
        <f t="shared" si="67"/>
        <v/>
      </c>
      <c r="X300" s="79" t="str">
        <f t="shared" si="68"/>
        <v/>
      </c>
      <c r="Y300" s="77">
        <f t="shared" si="69"/>
        <v>130</v>
      </c>
      <c r="Z300" s="5">
        <v>130</v>
      </c>
      <c r="AA300" s="5">
        <v>0</v>
      </c>
      <c r="AC300" s="35" t="str">
        <f t="shared" si="66"/>
        <v/>
      </c>
    </row>
    <row r="301" spans="1:29">
      <c r="A301" s="80"/>
      <c r="B301" s="66">
        <v>42298</v>
      </c>
      <c r="C301" s="67">
        <v>1498</v>
      </c>
      <c r="D301" s="68">
        <f t="shared" si="56"/>
        <v>-122</v>
      </c>
      <c r="E301" s="69">
        <f t="shared" si="57"/>
        <v>1022</v>
      </c>
      <c r="F301" s="70">
        <f t="shared" si="58"/>
        <v>0</v>
      </c>
      <c r="G301" s="71">
        <f t="shared" si="59"/>
        <v>0</v>
      </c>
      <c r="H301" s="68">
        <f t="shared" si="60"/>
        <v>900</v>
      </c>
      <c r="I301" s="72">
        <f t="shared" si="61"/>
        <v>0</v>
      </c>
      <c r="J301" s="72">
        <f t="shared" si="62"/>
        <v>0</v>
      </c>
      <c r="K301" s="71">
        <f t="shared" si="63"/>
        <v>290.24199999999996</v>
      </c>
      <c r="L301" s="67">
        <f>'data''15'!C297</f>
        <v>1190.242</v>
      </c>
      <c r="M301" s="67">
        <f t="shared" si="64"/>
        <v>-122</v>
      </c>
      <c r="N301" s="73">
        <f>'data''15'!D297</f>
        <v>900</v>
      </c>
      <c r="O301" s="70">
        <f>+'data''15'!F297</f>
        <v>50</v>
      </c>
      <c r="P301" s="74">
        <f t="shared" si="65"/>
        <v>950</v>
      </c>
      <c r="Q301" s="67">
        <f>IF('data''15'!G297&lt;Z301,'data''15'!G297,'data''15'!G297-Z301)</f>
        <v>8</v>
      </c>
      <c r="R301" s="75">
        <v>130</v>
      </c>
      <c r="S301" s="75">
        <v>0</v>
      </c>
      <c r="T301" s="75" t="str">
        <f>+'data''15'!H297</f>
        <v>N</v>
      </c>
      <c r="U301" s="76" t="str">
        <f>'data''15'!I297</f>
        <v>N</v>
      </c>
      <c r="V301" s="77"/>
      <c r="W301" s="78" t="str">
        <f t="shared" si="67"/>
        <v/>
      </c>
      <c r="X301" s="79" t="str">
        <f t="shared" si="68"/>
        <v/>
      </c>
      <c r="Y301" s="77">
        <f t="shared" si="69"/>
        <v>130</v>
      </c>
      <c r="Z301" s="5">
        <v>130</v>
      </c>
      <c r="AA301" s="5">
        <v>0</v>
      </c>
      <c r="AC301" s="35" t="str">
        <f t="shared" si="66"/>
        <v/>
      </c>
    </row>
    <row r="302" spans="1:29">
      <c r="A302" s="80"/>
      <c r="B302" s="66">
        <v>42299</v>
      </c>
      <c r="C302" s="67">
        <v>1530</v>
      </c>
      <c r="D302" s="68">
        <f t="shared" si="56"/>
        <v>56</v>
      </c>
      <c r="E302" s="69">
        <f t="shared" si="57"/>
        <v>844</v>
      </c>
      <c r="F302" s="70">
        <f t="shared" si="58"/>
        <v>0</v>
      </c>
      <c r="G302" s="71">
        <f t="shared" si="59"/>
        <v>0</v>
      </c>
      <c r="H302" s="68">
        <f t="shared" si="60"/>
        <v>900</v>
      </c>
      <c r="I302" s="72">
        <f t="shared" si="61"/>
        <v>0</v>
      </c>
      <c r="J302" s="72">
        <f t="shared" si="62"/>
        <v>0</v>
      </c>
      <c r="K302" s="71">
        <f t="shared" si="63"/>
        <v>287.55999010546384</v>
      </c>
      <c r="L302" s="67">
        <f>'data''15'!C298</f>
        <v>1187.5599901054638</v>
      </c>
      <c r="M302" s="67">
        <f t="shared" si="64"/>
        <v>56</v>
      </c>
      <c r="N302" s="73">
        <f>'data''15'!D298</f>
        <v>900</v>
      </c>
      <c r="O302" s="70">
        <f>+'data''15'!F298</f>
        <v>50</v>
      </c>
      <c r="P302" s="74">
        <f t="shared" si="65"/>
        <v>950</v>
      </c>
      <c r="Q302" s="67">
        <f>IF('data''15'!G298&lt;Z302,'data''15'!G298,'data''15'!G298-Z302)</f>
        <v>186</v>
      </c>
      <c r="R302" s="75">
        <v>130</v>
      </c>
      <c r="S302" s="75">
        <v>0</v>
      </c>
      <c r="T302" s="75" t="str">
        <f>+'data''15'!H298</f>
        <v>N</v>
      </c>
      <c r="U302" s="76" t="str">
        <f>'data''15'!I298</f>
        <v>N</v>
      </c>
      <c r="V302" s="77"/>
      <c r="W302" s="78" t="str">
        <f t="shared" si="67"/>
        <v/>
      </c>
      <c r="X302" s="79" t="str">
        <f t="shared" si="68"/>
        <v/>
      </c>
      <c r="Y302" s="77">
        <f t="shared" si="69"/>
        <v>130</v>
      </c>
      <c r="Z302" s="5">
        <v>130</v>
      </c>
      <c r="AA302" s="5">
        <v>0</v>
      </c>
      <c r="AC302" s="35" t="str">
        <f t="shared" si="66"/>
        <v/>
      </c>
    </row>
    <row r="303" spans="1:29">
      <c r="A303" s="80"/>
      <c r="B303" s="66">
        <v>42300</v>
      </c>
      <c r="C303" s="67">
        <v>1412</v>
      </c>
      <c r="D303" s="68">
        <f t="shared" si="56"/>
        <v>15</v>
      </c>
      <c r="E303" s="69">
        <f t="shared" si="57"/>
        <v>885</v>
      </c>
      <c r="F303" s="70">
        <f t="shared" si="58"/>
        <v>0</v>
      </c>
      <c r="G303" s="71">
        <f t="shared" si="59"/>
        <v>0</v>
      </c>
      <c r="H303" s="68">
        <f t="shared" si="60"/>
        <v>900</v>
      </c>
      <c r="I303" s="72">
        <f t="shared" si="61"/>
        <v>0</v>
      </c>
      <c r="J303" s="72">
        <f t="shared" si="62"/>
        <v>0</v>
      </c>
      <c r="K303" s="71">
        <f t="shared" si="63"/>
        <v>288.42181927991396</v>
      </c>
      <c r="L303" s="67">
        <f>'data''15'!C299</f>
        <v>1188.421819279914</v>
      </c>
      <c r="M303" s="67">
        <f t="shared" si="64"/>
        <v>15</v>
      </c>
      <c r="N303" s="73">
        <f>'data''15'!D299</f>
        <v>900</v>
      </c>
      <c r="O303" s="70">
        <f>+'data''15'!F299</f>
        <v>50</v>
      </c>
      <c r="P303" s="74">
        <f t="shared" si="65"/>
        <v>950</v>
      </c>
      <c r="Q303" s="67">
        <f>IF('data''15'!G299&lt;Z303,'data''15'!G299,'data''15'!G299-Z303)</f>
        <v>145</v>
      </c>
      <c r="R303" s="75">
        <v>130</v>
      </c>
      <c r="S303" s="75">
        <v>0</v>
      </c>
      <c r="T303" s="75" t="str">
        <f>+'data''15'!H299</f>
        <v>N</v>
      </c>
      <c r="U303" s="76" t="str">
        <f>'data''15'!I299</f>
        <v>N</v>
      </c>
      <c r="V303" s="77"/>
      <c r="W303" s="78" t="str">
        <f t="shared" si="67"/>
        <v/>
      </c>
      <c r="X303" s="79" t="str">
        <f t="shared" si="68"/>
        <v/>
      </c>
      <c r="Y303" s="77">
        <f t="shared" si="69"/>
        <v>130</v>
      </c>
      <c r="Z303" s="5">
        <v>130</v>
      </c>
      <c r="AA303" s="5">
        <v>0</v>
      </c>
      <c r="AC303" s="35" t="str">
        <f t="shared" si="66"/>
        <v/>
      </c>
    </row>
    <row r="304" spans="1:29">
      <c r="A304" s="80"/>
      <c r="B304" s="66">
        <v>42301</v>
      </c>
      <c r="C304" s="67">
        <v>1302</v>
      </c>
      <c r="D304" s="68">
        <f t="shared" si="56"/>
        <v>-84</v>
      </c>
      <c r="E304" s="69">
        <f t="shared" si="57"/>
        <v>984</v>
      </c>
      <c r="F304" s="70">
        <f t="shared" si="58"/>
        <v>0</v>
      </c>
      <c r="G304" s="71">
        <f t="shared" si="59"/>
        <v>0</v>
      </c>
      <c r="H304" s="68">
        <f t="shared" si="60"/>
        <v>900</v>
      </c>
      <c r="I304" s="72">
        <f t="shared" si="61"/>
        <v>0</v>
      </c>
      <c r="J304" s="72">
        <f t="shared" si="62"/>
        <v>0</v>
      </c>
      <c r="K304" s="71">
        <f t="shared" si="63"/>
        <v>290.61454559049889</v>
      </c>
      <c r="L304" s="67">
        <f>'data''15'!C300</f>
        <v>1190.6145455904989</v>
      </c>
      <c r="M304" s="67">
        <f t="shared" si="64"/>
        <v>-84</v>
      </c>
      <c r="N304" s="73">
        <f>'data''15'!D300</f>
        <v>900</v>
      </c>
      <c r="O304" s="70">
        <f>+'data''15'!F300</f>
        <v>50</v>
      </c>
      <c r="P304" s="74">
        <f t="shared" si="65"/>
        <v>950</v>
      </c>
      <c r="Q304" s="67">
        <f>IF('data''15'!G300&lt;Z304,'data''15'!G300,'data''15'!G300-Z304)</f>
        <v>46</v>
      </c>
      <c r="R304" s="75">
        <v>130</v>
      </c>
      <c r="S304" s="75">
        <v>0</v>
      </c>
      <c r="T304" s="75" t="str">
        <f>+'data''15'!H300</f>
        <v>N</v>
      </c>
      <c r="U304" s="76" t="str">
        <f>'data''15'!I300</f>
        <v>N</v>
      </c>
      <c r="V304" s="77"/>
      <c r="W304" s="78" t="str">
        <f t="shared" si="67"/>
        <v/>
      </c>
      <c r="X304" s="79" t="str">
        <f t="shared" si="68"/>
        <v/>
      </c>
      <c r="Y304" s="77">
        <f t="shared" si="69"/>
        <v>130</v>
      </c>
      <c r="Z304" s="5">
        <v>130</v>
      </c>
      <c r="AA304" s="5">
        <v>0</v>
      </c>
      <c r="AC304" s="35" t="str">
        <f t="shared" si="66"/>
        <v/>
      </c>
    </row>
    <row r="305" spans="1:29">
      <c r="A305" s="80"/>
      <c r="B305" s="66">
        <v>42302</v>
      </c>
      <c r="C305" s="67">
        <v>1270</v>
      </c>
      <c r="D305" s="68">
        <f t="shared" si="56"/>
        <v>61</v>
      </c>
      <c r="E305" s="69">
        <f t="shared" si="57"/>
        <v>839</v>
      </c>
      <c r="F305" s="70">
        <f t="shared" si="58"/>
        <v>0</v>
      </c>
      <c r="G305" s="71">
        <f t="shared" si="59"/>
        <v>0</v>
      </c>
      <c r="H305" s="68">
        <f t="shared" si="60"/>
        <v>900</v>
      </c>
      <c r="I305" s="72">
        <f t="shared" si="61"/>
        <v>0</v>
      </c>
      <c r="J305" s="72">
        <f t="shared" si="62"/>
        <v>0</v>
      </c>
      <c r="K305" s="71">
        <f t="shared" si="63"/>
        <v>290.738110474422</v>
      </c>
      <c r="L305" s="67">
        <f>'data''15'!C301</f>
        <v>1190.738110474422</v>
      </c>
      <c r="M305" s="67">
        <f t="shared" si="64"/>
        <v>61</v>
      </c>
      <c r="N305" s="73">
        <f>'data''15'!D301</f>
        <v>900</v>
      </c>
      <c r="O305" s="70">
        <f>+'data''15'!F301</f>
        <v>50</v>
      </c>
      <c r="P305" s="74">
        <f t="shared" si="65"/>
        <v>950</v>
      </c>
      <c r="Q305" s="67">
        <f>IF('data''15'!G301&lt;Z305,'data''15'!G301,'data''15'!G301-Z305)</f>
        <v>191</v>
      </c>
      <c r="R305" s="75">
        <v>130</v>
      </c>
      <c r="S305" s="75">
        <v>0</v>
      </c>
      <c r="T305" s="75" t="str">
        <f>+'data''15'!H301</f>
        <v>N</v>
      </c>
      <c r="U305" s="76" t="str">
        <f>'data''15'!I301</f>
        <v>N</v>
      </c>
      <c r="V305" s="77"/>
      <c r="W305" s="78" t="str">
        <f t="shared" si="67"/>
        <v/>
      </c>
      <c r="X305" s="79" t="str">
        <f t="shared" si="68"/>
        <v/>
      </c>
      <c r="Y305" s="77">
        <f t="shared" si="69"/>
        <v>130</v>
      </c>
      <c r="Z305" s="5">
        <v>130</v>
      </c>
      <c r="AA305" s="5">
        <v>0</v>
      </c>
      <c r="AC305" s="35" t="str">
        <f t="shared" si="66"/>
        <v/>
      </c>
    </row>
    <row r="306" spans="1:29">
      <c r="A306" s="80"/>
      <c r="B306" s="66">
        <v>42303</v>
      </c>
      <c r="C306" s="67">
        <v>1242</v>
      </c>
      <c r="D306" s="68">
        <f t="shared" si="56"/>
        <v>15</v>
      </c>
      <c r="E306" s="69">
        <f t="shared" si="57"/>
        <v>885</v>
      </c>
      <c r="F306" s="70">
        <f t="shared" si="58"/>
        <v>0</v>
      </c>
      <c r="G306" s="71">
        <f t="shared" si="59"/>
        <v>0</v>
      </c>
      <c r="H306" s="68">
        <f t="shared" si="60"/>
        <v>900</v>
      </c>
      <c r="I306" s="72">
        <f t="shared" si="61"/>
        <v>0</v>
      </c>
      <c r="J306" s="72">
        <f t="shared" si="62"/>
        <v>0</v>
      </c>
      <c r="K306" s="71">
        <f t="shared" si="63"/>
        <v>292.65860098472899</v>
      </c>
      <c r="L306" s="67">
        <f>'data''15'!C302</f>
        <v>1192.658600984729</v>
      </c>
      <c r="M306" s="67">
        <f t="shared" si="64"/>
        <v>15</v>
      </c>
      <c r="N306" s="73">
        <f>'data''15'!D302</f>
        <v>900</v>
      </c>
      <c r="O306" s="70">
        <f>+'data''15'!F302</f>
        <v>50</v>
      </c>
      <c r="P306" s="74">
        <f t="shared" si="65"/>
        <v>950</v>
      </c>
      <c r="Q306" s="67">
        <f>IF('data''15'!G302&lt;Z306,'data''15'!G302,'data''15'!G302-Z306)</f>
        <v>145</v>
      </c>
      <c r="R306" s="75">
        <v>130</v>
      </c>
      <c r="S306" s="75">
        <v>0</v>
      </c>
      <c r="T306" s="75" t="str">
        <f>+'data''15'!H302</f>
        <v>N</v>
      </c>
      <c r="U306" s="76" t="str">
        <f>'data''15'!I302</f>
        <v>N</v>
      </c>
      <c r="V306" s="77"/>
      <c r="W306" s="78" t="str">
        <f t="shared" si="67"/>
        <v/>
      </c>
      <c r="X306" s="79" t="str">
        <f t="shared" si="68"/>
        <v/>
      </c>
      <c r="Y306" s="77">
        <f t="shared" si="69"/>
        <v>130</v>
      </c>
      <c r="Z306" s="5">
        <v>130</v>
      </c>
      <c r="AA306" s="5">
        <v>0</v>
      </c>
      <c r="AC306" s="35" t="str">
        <f t="shared" si="66"/>
        <v/>
      </c>
    </row>
    <row r="307" spans="1:29">
      <c r="A307" s="80"/>
      <c r="B307" s="66">
        <v>42304</v>
      </c>
      <c r="C307" s="67">
        <v>1215</v>
      </c>
      <c r="D307" s="68">
        <f t="shared" si="56"/>
        <v>61</v>
      </c>
      <c r="E307" s="69">
        <f t="shared" si="57"/>
        <v>839</v>
      </c>
      <c r="F307" s="70">
        <f t="shared" si="58"/>
        <v>0</v>
      </c>
      <c r="G307" s="71">
        <f t="shared" si="59"/>
        <v>0</v>
      </c>
      <c r="H307" s="68">
        <f t="shared" si="60"/>
        <v>900</v>
      </c>
      <c r="I307" s="72">
        <f t="shared" si="61"/>
        <v>0</v>
      </c>
      <c r="J307" s="72">
        <f t="shared" si="62"/>
        <v>0</v>
      </c>
      <c r="K307" s="71">
        <f t="shared" si="63"/>
        <v>293.41370000000006</v>
      </c>
      <c r="L307" s="67">
        <f>'data''15'!C303</f>
        <v>1193.4137000000001</v>
      </c>
      <c r="M307" s="67">
        <f t="shared" si="64"/>
        <v>61</v>
      </c>
      <c r="N307" s="73">
        <f>'data''15'!D303</f>
        <v>900</v>
      </c>
      <c r="O307" s="70">
        <f>+'data''15'!F303</f>
        <v>50</v>
      </c>
      <c r="P307" s="74">
        <f t="shared" si="65"/>
        <v>950</v>
      </c>
      <c r="Q307" s="67">
        <f>IF('data''15'!G303&lt;Z307,'data''15'!G303,'data''15'!G303-Z307)</f>
        <v>191</v>
      </c>
      <c r="R307" s="75">
        <v>130</v>
      </c>
      <c r="S307" s="75">
        <v>0</v>
      </c>
      <c r="T307" s="75" t="str">
        <f>+'data''15'!H303</f>
        <v>N</v>
      </c>
      <c r="U307" s="76" t="str">
        <f>'data''15'!I303</f>
        <v>N</v>
      </c>
      <c r="V307" s="77"/>
      <c r="W307" s="78" t="str">
        <f t="shared" si="67"/>
        <v/>
      </c>
      <c r="X307" s="79" t="str">
        <f t="shared" si="68"/>
        <v/>
      </c>
      <c r="Y307" s="77">
        <f t="shared" si="69"/>
        <v>130</v>
      </c>
      <c r="Z307" s="5">
        <v>130</v>
      </c>
      <c r="AA307" s="5">
        <v>0</v>
      </c>
      <c r="AC307" s="35" t="str">
        <f t="shared" si="66"/>
        <v/>
      </c>
    </row>
    <row r="308" spans="1:29">
      <c r="A308" s="80"/>
      <c r="B308" s="66">
        <v>42305</v>
      </c>
      <c r="C308" s="67">
        <v>1208</v>
      </c>
      <c r="D308" s="68">
        <f t="shared" si="56"/>
        <v>-76</v>
      </c>
      <c r="E308" s="69">
        <f t="shared" si="57"/>
        <v>976</v>
      </c>
      <c r="F308" s="70">
        <f t="shared" si="58"/>
        <v>0</v>
      </c>
      <c r="G308" s="71">
        <f t="shared" si="59"/>
        <v>0</v>
      </c>
      <c r="H308" s="68">
        <f t="shared" si="60"/>
        <v>900</v>
      </c>
      <c r="I308" s="72">
        <f t="shared" si="61"/>
        <v>0</v>
      </c>
      <c r="J308" s="72">
        <f t="shared" si="62"/>
        <v>0</v>
      </c>
      <c r="K308" s="71">
        <f t="shared" si="63"/>
        <v>293.30862999999999</v>
      </c>
      <c r="L308" s="67">
        <f>'data''15'!C304</f>
        <v>1193.30863</v>
      </c>
      <c r="M308" s="67">
        <f t="shared" si="64"/>
        <v>-76</v>
      </c>
      <c r="N308" s="73">
        <f>'data''15'!D304</f>
        <v>900</v>
      </c>
      <c r="O308" s="70">
        <f>+'data''15'!F304</f>
        <v>50</v>
      </c>
      <c r="P308" s="74">
        <f t="shared" si="65"/>
        <v>950</v>
      </c>
      <c r="Q308" s="67">
        <f>IF('data''15'!G304&lt;Z308,'data''15'!G304,'data''15'!G304-Z308)</f>
        <v>54</v>
      </c>
      <c r="R308" s="75">
        <v>130</v>
      </c>
      <c r="S308" s="75">
        <v>0</v>
      </c>
      <c r="T308" s="75" t="str">
        <f>+'data''15'!H304</f>
        <v>N</v>
      </c>
      <c r="U308" s="76" t="str">
        <f>'data''15'!I304</f>
        <v>N</v>
      </c>
      <c r="V308" s="77"/>
      <c r="W308" s="78" t="str">
        <f t="shared" si="67"/>
        <v/>
      </c>
      <c r="X308" s="79" t="str">
        <f t="shared" si="68"/>
        <v/>
      </c>
      <c r="Y308" s="77">
        <f t="shared" si="69"/>
        <v>130</v>
      </c>
      <c r="Z308" s="5">
        <v>130</v>
      </c>
      <c r="AA308" s="5">
        <v>0</v>
      </c>
      <c r="AC308" s="35" t="str">
        <f t="shared" si="66"/>
        <v/>
      </c>
    </row>
    <row r="309" spans="1:29">
      <c r="A309" s="80"/>
      <c r="B309" s="66">
        <v>42306</v>
      </c>
      <c r="C309" s="67">
        <v>1179</v>
      </c>
      <c r="D309" s="68">
        <f t="shared" si="56"/>
        <v>-31</v>
      </c>
      <c r="E309" s="69">
        <f t="shared" si="57"/>
        <v>931</v>
      </c>
      <c r="F309" s="70">
        <f t="shared" si="58"/>
        <v>0</v>
      </c>
      <c r="G309" s="71">
        <f t="shared" si="59"/>
        <v>0</v>
      </c>
      <c r="H309" s="68">
        <f t="shared" si="60"/>
        <v>900</v>
      </c>
      <c r="I309" s="72">
        <f t="shared" si="61"/>
        <v>0</v>
      </c>
      <c r="J309" s="72">
        <f t="shared" si="62"/>
        <v>0</v>
      </c>
      <c r="K309" s="71">
        <f t="shared" si="63"/>
        <v>290.70832999999993</v>
      </c>
      <c r="L309" s="67">
        <f>'data''15'!C305</f>
        <v>1190.7083299999999</v>
      </c>
      <c r="M309" s="67">
        <f t="shared" si="64"/>
        <v>-31</v>
      </c>
      <c r="N309" s="73">
        <f>'data''15'!D305</f>
        <v>900</v>
      </c>
      <c r="O309" s="70">
        <f>+'data''15'!F305</f>
        <v>50</v>
      </c>
      <c r="P309" s="74">
        <f t="shared" si="65"/>
        <v>950</v>
      </c>
      <c r="Q309" s="67">
        <f>IF('data''15'!G305&lt;Z309,'data''15'!G305,'data''15'!G305-Z309)</f>
        <v>99</v>
      </c>
      <c r="R309" s="75">
        <v>130</v>
      </c>
      <c r="S309" s="75">
        <v>0</v>
      </c>
      <c r="T309" s="75" t="str">
        <f>+'data''15'!H305</f>
        <v>N</v>
      </c>
      <c r="U309" s="76" t="str">
        <f>'data''15'!I305</f>
        <v>N</v>
      </c>
      <c r="V309" s="77"/>
      <c r="W309" s="78" t="str">
        <f t="shared" si="67"/>
        <v/>
      </c>
      <c r="X309" s="79" t="str">
        <f t="shared" si="68"/>
        <v/>
      </c>
      <c r="Y309" s="77">
        <f t="shared" si="69"/>
        <v>130</v>
      </c>
      <c r="Z309" s="5">
        <v>130</v>
      </c>
      <c r="AA309" s="5">
        <v>0</v>
      </c>
      <c r="AC309" s="35" t="str">
        <f t="shared" si="66"/>
        <v/>
      </c>
    </row>
    <row r="310" spans="1:29">
      <c r="A310" s="80"/>
      <c r="B310" s="66">
        <v>42307</v>
      </c>
      <c r="C310" s="67">
        <v>1173</v>
      </c>
      <c r="D310" s="68">
        <f t="shared" si="56"/>
        <v>-31</v>
      </c>
      <c r="E310" s="69">
        <f t="shared" si="57"/>
        <v>931</v>
      </c>
      <c r="F310" s="70">
        <f t="shared" si="58"/>
        <v>0</v>
      </c>
      <c r="G310" s="71">
        <f t="shared" si="59"/>
        <v>0</v>
      </c>
      <c r="H310" s="68">
        <f t="shared" si="60"/>
        <v>900</v>
      </c>
      <c r="I310" s="72">
        <f t="shared" si="61"/>
        <v>0</v>
      </c>
      <c r="J310" s="72">
        <f t="shared" si="62"/>
        <v>0</v>
      </c>
      <c r="K310" s="71">
        <f t="shared" si="63"/>
        <v>290.81999999999994</v>
      </c>
      <c r="L310" s="67">
        <f>'data''15'!C306</f>
        <v>1190.82</v>
      </c>
      <c r="M310" s="67">
        <f t="shared" si="64"/>
        <v>-31</v>
      </c>
      <c r="N310" s="73">
        <f>'data''15'!D306</f>
        <v>900</v>
      </c>
      <c r="O310" s="70">
        <f>+'data''15'!F306</f>
        <v>50</v>
      </c>
      <c r="P310" s="74">
        <f t="shared" si="65"/>
        <v>950</v>
      </c>
      <c r="Q310" s="67">
        <f>IF('data''15'!G306&lt;Z310,'data''15'!G306,'data''15'!G306-Z310)</f>
        <v>99</v>
      </c>
      <c r="R310" s="75">
        <v>130</v>
      </c>
      <c r="S310" s="75">
        <v>0</v>
      </c>
      <c r="T310" s="75" t="str">
        <f>+'data''15'!H306</f>
        <v>N</v>
      </c>
      <c r="U310" s="76" t="str">
        <f>'data''15'!I306</f>
        <v>N</v>
      </c>
      <c r="V310" s="77"/>
      <c r="W310" s="78" t="str">
        <f t="shared" si="67"/>
        <v/>
      </c>
      <c r="X310" s="79" t="str">
        <f t="shared" si="68"/>
        <v/>
      </c>
      <c r="Y310" s="77">
        <f t="shared" si="69"/>
        <v>130</v>
      </c>
      <c r="Z310" s="5">
        <v>130</v>
      </c>
      <c r="AA310" s="5">
        <v>0</v>
      </c>
      <c r="AC310" s="35" t="str">
        <f t="shared" si="66"/>
        <v/>
      </c>
    </row>
    <row r="311" spans="1:29">
      <c r="A311" s="80"/>
      <c r="B311" s="66">
        <v>42308</v>
      </c>
      <c r="C311" s="67">
        <v>1120</v>
      </c>
      <c r="D311" s="68">
        <f t="shared" si="56"/>
        <v>61</v>
      </c>
      <c r="E311" s="69">
        <f t="shared" si="57"/>
        <v>839</v>
      </c>
      <c r="F311" s="70">
        <f t="shared" si="58"/>
        <v>0</v>
      </c>
      <c r="G311" s="71">
        <f t="shared" si="59"/>
        <v>0</v>
      </c>
      <c r="H311" s="68">
        <f t="shared" si="60"/>
        <v>900</v>
      </c>
      <c r="I311" s="72">
        <f t="shared" si="61"/>
        <v>0</v>
      </c>
      <c r="J311" s="72">
        <f t="shared" si="62"/>
        <v>0</v>
      </c>
      <c r="K311" s="71">
        <f t="shared" si="63"/>
        <v>292.68059600000015</v>
      </c>
      <c r="L311" s="67">
        <f>'data''15'!C307</f>
        <v>1192.6805960000002</v>
      </c>
      <c r="M311" s="67">
        <f t="shared" si="64"/>
        <v>61</v>
      </c>
      <c r="N311" s="73">
        <f>'data''15'!D307</f>
        <v>900</v>
      </c>
      <c r="O311" s="70">
        <f>+'data''15'!F307</f>
        <v>50</v>
      </c>
      <c r="P311" s="74">
        <f t="shared" si="65"/>
        <v>950</v>
      </c>
      <c r="Q311" s="67">
        <f>IF('data''15'!G307&lt;Z311,'data''15'!G307,'data''15'!G307-Z311)</f>
        <v>191</v>
      </c>
      <c r="R311" s="75">
        <v>130</v>
      </c>
      <c r="S311" s="75">
        <v>0</v>
      </c>
      <c r="T311" s="75" t="str">
        <f>+'data''15'!H307</f>
        <v>N</v>
      </c>
      <c r="U311" s="76" t="str">
        <f>'data''15'!I307</f>
        <v>N</v>
      </c>
      <c r="V311" s="77"/>
      <c r="W311" s="78" t="str">
        <f t="shared" si="67"/>
        <v/>
      </c>
      <c r="X311" s="79" t="str">
        <f t="shared" si="68"/>
        <v/>
      </c>
      <c r="Y311" s="77">
        <f t="shared" si="69"/>
        <v>130</v>
      </c>
      <c r="Z311" s="5">
        <v>130</v>
      </c>
      <c r="AA311" s="5">
        <v>0</v>
      </c>
      <c r="AC311" s="35" t="str">
        <f t="shared" si="66"/>
        <v/>
      </c>
    </row>
    <row r="312" spans="1:29">
      <c r="A312" s="80"/>
      <c r="B312" s="66">
        <v>42309</v>
      </c>
      <c r="C312" s="67">
        <v>1239</v>
      </c>
      <c r="D312" s="68">
        <f t="shared" si="56"/>
        <v>664</v>
      </c>
      <c r="E312" s="69">
        <f t="shared" si="57"/>
        <v>236</v>
      </c>
      <c r="F312" s="70">
        <f t="shared" si="58"/>
        <v>0</v>
      </c>
      <c r="G312" s="71">
        <f t="shared" si="59"/>
        <v>0</v>
      </c>
      <c r="H312" s="68">
        <f t="shared" si="60"/>
        <v>900</v>
      </c>
      <c r="I312" s="72">
        <f t="shared" si="61"/>
        <v>0</v>
      </c>
      <c r="J312" s="72">
        <f t="shared" si="62"/>
        <v>0</v>
      </c>
      <c r="K312" s="71">
        <f t="shared" si="63"/>
        <v>299.07299000000012</v>
      </c>
      <c r="L312" s="67">
        <f>'data''15'!C308</f>
        <v>1199.0729900000001</v>
      </c>
      <c r="M312" s="67">
        <f t="shared" si="64"/>
        <v>664</v>
      </c>
      <c r="N312" s="73">
        <f>'data''15'!D308</f>
        <v>900</v>
      </c>
      <c r="O312" s="70">
        <f>+'data''15'!F308</f>
        <v>50</v>
      </c>
      <c r="P312" s="74">
        <f t="shared" si="65"/>
        <v>950</v>
      </c>
      <c r="Q312" s="67">
        <f>IF('data''15'!G308&lt;Z312,'data''15'!G308,'data''15'!G308-Z312)</f>
        <v>794</v>
      </c>
      <c r="R312" s="75">
        <v>130</v>
      </c>
      <c r="S312" s="75">
        <v>0</v>
      </c>
      <c r="T312" s="75" t="str">
        <f>+'data''15'!H308</f>
        <v>N</v>
      </c>
      <c r="U312" s="76" t="str">
        <f>'data''15'!I308</f>
        <v>N</v>
      </c>
      <c r="V312" s="77"/>
      <c r="W312" s="78" t="str">
        <f t="shared" si="67"/>
        <v/>
      </c>
      <c r="X312" s="79" t="str">
        <f t="shared" si="68"/>
        <v/>
      </c>
      <c r="Y312" s="77">
        <f t="shared" si="69"/>
        <v>130</v>
      </c>
      <c r="Z312" s="5">
        <v>0</v>
      </c>
      <c r="AA312" s="5">
        <v>0</v>
      </c>
      <c r="AC312" s="35" t="str">
        <f t="shared" si="66"/>
        <v/>
      </c>
    </row>
    <row r="313" spans="1:29">
      <c r="A313" s="80"/>
      <c r="B313" s="66">
        <v>42310</v>
      </c>
      <c r="C313" s="67">
        <v>1290</v>
      </c>
      <c r="D313" s="68">
        <f t="shared" si="56"/>
        <v>-130</v>
      </c>
      <c r="E313" s="69">
        <f t="shared" si="57"/>
        <v>1030</v>
      </c>
      <c r="F313" s="70">
        <f t="shared" si="58"/>
        <v>0</v>
      </c>
      <c r="G313" s="71">
        <f t="shared" si="59"/>
        <v>0</v>
      </c>
      <c r="H313" s="68">
        <f t="shared" si="60"/>
        <v>900</v>
      </c>
      <c r="I313" s="72">
        <f t="shared" si="61"/>
        <v>0</v>
      </c>
      <c r="J313" s="72">
        <f t="shared" si="62"/>
        <v>0</v>
      </c>
      <c r="K313" s="71">
        <f t="shared" si="63"/>
        <v>308.30665999999997</v>
      </c>
      <c r="L313" s="67">
        <f>'data''15'!C309</f>
        <v>1208.30666</v>
      </c>
      <c r="M313" s="67">
        <f t="shared" si="64"/>
        <v>-130</v>
      </c>
      <c r="N313" s="73">
        <f>'data''15'!D309</f>
        <v>900</v>
      </c>
      <c r="O313" s="70">
        <f>+'data''15'!F309</f>
        <v>50</v>
      </c>
      <c r="P313" s="74">
        <f t="shared" si="65"/>
        <v>950</v>
      </c>
      <c r="Q313" s="67">
        <f>IF('data''15'!G309&lt;Z313,'data''15'!G309,'data''15'!G309-Z313)</f>
        <v>0</v>
      </c>
      <c r="R313" s="75">
        <v>130</v>
      </c>
      <c r="S313" s="75">
        <v>0</v>
      </c>
      <c r="T313" s="75" t="str">
        <f>+'data''15'!H309</f>
        <v>N</v>
      </c>
      <c r="U313" s="76" t="str">
        <f>'data''15'!I309</f>
        <v>N</v>
      </c>
      <c r="V313" s="77"/>
      <c r="W313" s="78" t="str">
        <f t="shared" si="67"/>
        <v/>
      </c>
      <c r="X313" s="79" t="str">
        <f t="shared" si="68"/>
        <v/>
      </c>
      <c r="Y313" s="77">
        <f t="shared" si="69"/>
        <v>130</v>
      </c>
      <c r="Z313" s="5">
        <v>0</v>
      </c>
      <c r="AA313" s="5">
        <v>0</v>
      </c>
      <c r="AC313" s="35" t="str">
        <f t="shared" si="66"/>
        <v/>
      </c>
    </row>
    <row r="314" spans="1:29">
      <c r="A314" s="80"/>
      <c r="B314" s="66">
        <v>42311</v>
      </c>
      <c r="C314" s="67">
        <v>1312</v>
      </c>
      <c r="D314" s="68">
        <f t="shared" si="56"/>
        <v>-130</v>
      </c>
      <c r="E314" s="69">
        <f t="shared" si="57"/>
        <v>1030</v>
      </c>
      <c r="F314" s="70">
        <f t="shared" si="58"/>
        <v>0</v>
      </c>
      <c r="G314" s="71">
        <f t="shared" si="59"/>
        <v>0</v>
      </c>
      <c r="H314" s="68">
        <f t="shared" si="60"/>
        <v>900</v>
      </c>
      <c r="I314" s="72">
        <f t="shared" si="61"/>
        <v>0</v>
      </c>
      <c r="J314" s="72">
        <f t="shared" si="62"/>
        <v>0</v>
      </c>
      <c r="K314" s="71">
        <f t="shared" si="63"/>
        <v>304.91600000000017</v>
      </c>
      <c r="L314" s="67">
        <f>'data''15'!C310</f>
        <v>1204.9160000000002</v>
      </c>
      <c r="M314" s="67">
        <f t="shared" si="64"/>
        <v>-130</v>
      </c>
      <c r="N314" s="73">
        <f>'data''15'!D310</f>
        <v>900</v>
      </c>
      <c r="O314" s="70">
        <f>+'data''15'!F310</f>
        <v>50</v>
      </c>
      <c r="P314" s="74">
        <f t="shared" si="65"/>
        <v>950</v>
      </c>
      <c r="Q314" s="67">
        <f>IF('data''15'!G310&lt;Z314,'data''15'!G310,'data''15'!G310-Z314)</f>
        <v>0</v>
      </c>
      <c r="R314" s="75">
        <v>130</v>
      </c>
      <c r="S314" s="75">
        <v>0</v>
      </c>
      <c r="T314" s="75" t="str">
        <f>+'data''15'!H310</f>
        <v>N</v>
      </c>
      <c r="U314" s="76" t="str">
        <f>'data''15'!I310</f>
        <v>N</v>
      </c>
      <c r="V314" s="77"/>
      <c r="W314" s="78" t="str">
        <f t="shared" si="67"/>
        <v/>
      </c>
      <c r="X314" s="79" t="str">
        <f t="shared" si="68"/>
        <v/>
      </c>
      <c r="Y314" s="77">
        <f t="shared" si="69"/>
        <v>130</v>
      </c>
      <c r="Z314" s="5">
        <v>0</v>
      </c>
      <c r="AA314" s="5">
        <v>0</v>
      </c>
      <c r="AC314" s="35" t="str">
        <f t="shared" si="66"/>
        <v/>
      </c>
    </row>
    <row r="315" spans="1:29">
      <c r="A315" s="80"/>
      <c r="B315" s="66">
        <v>42312</v>
      </c>
      <c r="C315" s="67">
        <v>1342</v>
      </c>
      <c r="D315" s="68">
        <f t="shared" si="56"/>
        <v>900</v>
      </c>
      <c r="E315" s="69">
        <f t="shared" si="57"/>
        <v>0</v>
      </c>
      <c r="F315" s="70">
        <f t="shared" si="58"/>
        <v>0</v>
      </c>
      <c r="G315" s="71">
        <f t="shared" si="59"/>
        <v>0</v>
      </c>
      <c r="H315" s="68">
        <f t="shared" si="60"/>
        <v>900</v>
      </c>
      <c r="I315" s="72">
        <f t="shared" si="61"/>
        <v>0</v>
      </c>
      <c r="J315" s="72">
        <f t="shared" si="62"/>
        <v>117</v>
      </c>
      <c r="K315" s="71">
        <f t="shared" si="63"/>
        <v>178.63409999999999</v>
      </c>
      <c r="L315" s="67">
        <f>'data''15'!C311</f>
        <v>1195.6341</v>
      </c>
      <c r="M315" s="67">
        <f t="shared" si="64"/>
        <v>1017</v>
      </c>
      <c r="N315" s="73">
        <f>'data''15'!D311</f>
        <v>900</v>
      </c>
      <c r="O315" s="70">
        <f>+'data''15'!F311</f>
        <v>50</v>
      </c>
      <c r="P315" s="74">
        <f t="shared" si="65"/>
        <v>950</v>
      </c>
      <c r="Q315" s="67">
        <f>IF('data''15'!G311&lt;Z315,'data''15'!G311,'data''15'!G311-Z315)</f>
        <v>1147</v>
      </c>
      <c r="R315" s="75">
        <v>130</v>
      </c>
      <c r="S315" s="75">
        <v>0</v>
      </c>
      <c r="T315" s="75" t="str">
        <f>+'data''15'!H311</f>
        <v>N</v>
      </c>
      <c r="U315" s="76" t="str">
        <f>'data''15'!I311</f>
        <v>N</v>
      </c>
      <c r="V315" s="77"/>
      <c r="W315" s="78" t="str">
        <f t="shared" si="67"/>
        <v/>
      </c>
      <c r="X315" s="79" t="str">
        <f t="shared" si="68"/>
        <v/>
      </c>
      <c r="Y315" s="77">
        <f t="shared" si="69"/>
        <v>130</v>
      </c>
      <c r="Z315" s="5">
        <v>0</v>
      </c>
      <c r="AA315" s="5">
        <v>0</v>
      </c>
      <c r="AC315" s="35" t="str">
        <f t="shared" si="66"/>
        <v/>
      </c>
    </row>
    <row r="316" spans="1:29">
      <c r="A316" s="80"/>
      <c r="B316" s="66">
        <v>42313</v>
      </c>
      <c r="C316" s="67">
        <v>1351</v>
      </c>
      <c r="D316" s="68">
        <f t="shared" si="56"/>
        <v>900</v>
      </c>
      <c r="E316" s="69">
        <f t="shared" si="57"/>
        <v>0</v>
      </c>
      <c r="F316" s="70">
        <f t="shared" si="58"/>
        <v>0</v>
      </c>
      <c r="G316" s="71">
        <f t="shared" si="59"/>
        <v>0</v>
      </c>
      <c r="H316" s="68">
        <f t="shared" si="60"/>
        <v>900</v>
      </c>
      <c r="I316" s="72">
        <f t="shared" si="61"/>
        <v>0</v>
      </c>
      <c r="J316" s="72">
        <f t="shared" si="62"/>
        <v>180</v>
      </c>
      <c r="K316" s="71">
        <f t="shared" si="63"/>
        <v>104.38890495342503</v>
      </c>
      <c r="L316" s="67">
        <f>'data''15'!C312</f>
        <v>1184.388904953425</v>
      </c>
      <c r="M316" s="67">
        <f t="shared" si="64"/>
        <v>1080</v>
      </c>
      <c r="N316" s="73">
        <f>'data''15'!D312</f>
        <v>900</v>
      </c>
      <c r="O316" s="70">
        <f>+'data''15'!F312</f>
        <v>50</v>
      </c>
      <c r="P316" s="74">
        <f t="shared" si="65"/>
        <v>950</v>
      </c>
      <c r="Q316" s="67">
        <f>IF('data''15'!G312&lt;Z316,'data''15'!G312,'data''15'!G312-Z316)</f>
        <v>1210</v>
      </c>
      <c r="R316" s="75">
        <v>130</v>
      </c>
      <c r="S316" s="75">
        <v>0</v>
      </c>
      <c r="T316" s="75" t="str">
        <f>+'data''15'!H312</f>
        <v>N</v>
      </c>
      <c r="U316" s="76" t="str">
        <f>'data''15'!I312</f>
        <v>N</v>
      </c>
      <c r="V316" s="77"/>
      <c r="W316" s="78" t="str">
        <f t="shared" si="67"/>
        <v/>
      </c>
      <c r="X316" s="79" t="str">
        <f t="shared" si="68"/>
        <v/>
      </c>
      <c r="Y316" s="77">
        <f t="shared" si="69"/>
        <v>130</v>
      </c>
      <c r="Z316" s="5">
        <v>0</v>
      </c>
      <c r="AA316" s="5">
        <v>0</v>
      </c>
      <c r="AC316" s="35" t="str">
        <f t="shared" si="66"/>
        <v/>
      </c>
    </row>
    <row r="317" spans="1:29">
      <c r="A317" s="80"/>
      <c r="B317" s="66">
        <v>42314</v>
      </c>
      <c r="C317" s="67">
        <v>1388</v>
      </c>
      <c r="D317" s="68">
        <f t="shared" si="56"/>
        <v>900</v>
      </c>
      <c r="E317" s="69">
        <f t="shared" si="57"/>
        <v>0</v>
      </c>
      <c r="F317" s="70">
        <f t="shared" si="58"/>
        <v>0</v>
      </c>
      <c r="G317" s="71">
        <f t="shared" si="59"/>
        <v>0</v>
      </c>
      <c r="H317" s="68">
        <f t="shared" si="60"/>
        <v>900</v>
      </c>
      <c r="I317" s="72">
        <f t="shared" si="61"/>
        <v>0</v>
      </c>
      <c r="J317" s="72">
        <f t="shared" si="62"/>
        <v>285.63788815645512</v>
      </c>
      <c r="K317" s="71">
        <f t="shared" si="63"/>
        <v>0</v>
      </c>
      <c r="L317" s="67">
        <f>'data''15'!C313</f>
        <v>1185.6378881564551</v>
      </c>
      <c r="M317" s="67">
        <f t="shared" si="64"/>
        <v>1409</v>
      </c>
      <c r="N317" s="73">
        <f>'data''15'!D313</f>
        <v>900</v>
      </c>
      <c r="O317" s="70">
        <f>+'data''15'!F313</f>
        <v>50</v>
      </c>
      <c r="P317" s="74">
        <f t="shared" si="65"/>
        <v>950</v>
      </c>
      <c r="Q317" s="67">
        <f>IF('data''15'!G313&lt;Z317,'data''15'!G313,'data''15'!G313-Z317)</f>
        <v>1539</v>
      </c>
      <c r="R317" s="75">
        <v>130</v>
      </c>
      <c r="S317" s="75">
        <v>0</v>
      </c>
      <c r="T317" s="75" t="str">
        <f>+'data''15'!H313</f>
        <v>N</v>
      </c>
      <c r="U317" s="76" t="str">
        <f>'data''15'!I313</f>
        <v>N</v>
      </c>
      <c r="V317" s="77"/>
      <c r="W317" s="78" t="str">
        <f t="shared" si="67"/>
        <v/>
      </c>
      <c r="X317" s="79" t="str">
        <f t="shared" si="68"/>
        <v/>
      </c>
      <c r="Y317" s="77">
        <f t="shared" si="69"/>
        <v>353.36211184354488</v>
      </c>
      <c r="Z317" s="5">
        <v>0</v>
      </c>
      <c r="AA317" s="5">
        <v>0</v>
      </c>
      <c r="AC317" s="35" t="str">
        <f t="shared" si="66"/>
        <v/>
      </c>
    </row>
    <row r="318" spans="1:29">
      <c r="A318" s="80"/>
      <c r="B318" s="66">
        <v>42315</v>
      </c>
      <c r="C318" s="67">
        <v>1409</v>
      </c>
      <c r="D318" s="68">
        <f t="shared" si="56"/>
        <v>900</v>
      </c>
      <c r="E318" s="69">
        <f t="shared" si="57"/>
        <v>0</v>
      </c>
      <c r="F318" s="70">
        <f t="shared" si="58"/>
        <v>0</v>
      </c>
      <c r="G318" s="71">
        <f t="shared" si="59"/>
        <v>0</v>
      </c>
      <c r="H318" s="68">
        <f t="shared" si="60"/>
        <v>900</v>
      </c>
      <c r="I318" s="72">
        <f t="shared" si="61"/>
        <v>0</v>
      </c>
      <c r="J318" s="72">
        <f t="shared" si="62"/>
        <v>251</v>
      </c>
      <c r="K318" s="71">
        <f t="shared" si="63"/>
        <v>35.447584837527984</v>
      </c>
      <c r="L318" s="67">
        <f>'data''15'!C314</f>
        <v>1186.447584837528</v>
      </c>
      <c r="M318" s="67">
        <f t="shared" si="64"/>
        <v>1151</v>
      </c>
      <c r="N318" s="73">
        <f>'data''15'!D314</f>
        <v>900</v>
      </c>
      <c r="O318" s="70">
        <f>+'data''15'!F314</f>
        <v>50</v>
      </c>
      <c r="P318" s="74">
        <f t="shared" si="65"/>
        <v>950</v>
      </c>
      <c r="Q318" s="67">
        <f>IF('data''15'!G314&lt;Z318,'data''15'!G314,'data''15'!G314-Z318)</f>
        <v>1281</v>
      </c>
      <c r="R318" s="75">
        <v>130</v>
      </c>
      <c r="S318" s="75">
        <v>0</v>
      </c>
      <c r="T318" s="75" t="str">
        <f>+'data''15'!H314</f>
        <v>N</v>
      </c>
      <c r="U318" s="76" t="str">
        <f>'data''15'!I314</f>
        <v>N</v>
      </c>
      <c r="V318" s="77"/>
      <c r="W318" s="78" t="str">
        <f t="shared" si="67"/>
        <v/>
      </c>
      <c r="X318" s="79" t="str">
        <f t="shared" si="68"/>
        <v/>
      </c>
      <c r="Y318" s="77">
        <f t="shared" si="69"/>
        <v>130</v>
      </c>
      <c r="Z318" s="5">
        <v>0</v>
      </c>
      <c r="AA318" s="5">
        <v>0</v>
      </c>
      <c r="AC318" s="35" t="str">
        <f t="shared" si="66"/>
        <v/>
      </c>
    </row>
    <row r="319" spans="1:29">
      <c r="A319" s="80"/>
      <c r="B319" s="66">
        <v>42316</v>
      </c>
      <c r="C319" s="67">
        <v>1386</v>
      </c>
      <c r="D319" s="68">
        <f t="shared" si="56"/>
        <v>900</v>
      </c>
      <c r="E319" s="69">
        <f t="shared" si="57"/>
        <v>0</v>
      </c>
      <c r="F319" s="70">
        <f t="shared" si="58"/>
        <v>0</v>
      </c>
      <c r="G319" s="71">
        <f t="shared" si="59"/>
        <v>0</v>
      </c>
      <c r="H319" s="68">
        <f t="shared" si="60"/>
        <v>900</v>
      </c>
      <c r="I319" s="72">
        <f t="shared" si="61"/>
        <v>0</v>
      </c>
      <c r="J319" s="72">
        <f t="shared" si="62"/>
        <v>62</v>
      </c>
      <c r="K319" s="71">
        <f t="shared" si="63"/>
        <v>227.59871574800604</v>
      </c>
      <c r="L319" s="67">
        <f>'data''15'!C315</f>
        <v>1189.598715748006</v>
      </c>
      <c r="M319" s="67">
        <f t="shared" si="64"/>
        <v>962</v>
      </c>
      <c r="N319" s="73">
        <f>'data''15'!D315</f>
        <v>900</v>
      </c>
      <c r="O319" s="70">
        <f>+'data''15'!F315</f>
        <v>50</v>
      </c>
      <c r="P319" s="74">
        <f t="shared" si="65"/>
        <v>950</v>
      </c>
      <c r="Q319" s="67">
        <f>IF('data''15'!G315&lt;Z319,'data''15'!G315,'data''15'!G315-Z319)</f>
        <v>1092</v>
      </c>
      <c r="R319" s="75">
        <v>130</v>
      </c>
      <c r="S319" s="75">
        <v>0</v>
      </c>
      <c r="T319" s="75" t="str">
        <f>+'data''15'!H315</f>
        <v>N</v>
      </c>
      <c r="U319" s="76" t="str">
        <f>'data''15'!I315</f>
        <v>N</v>
      </c>
      <c r="V319" s="77"/>
      <c r="W319" s="78" t="str">
        <f t="shared" si="67"/>
        <v/>
      </c>
      <c r="X319" s="79" t="str">
        <f t="shared" si="68"/>
        <v/>
      </c>
      <c r="Y319" s="77">
        <f t="shared" si="69"/>
        <v>130</v>
      </c>
      <c r="Z319" s="5">
        <v>0</v>
      </c>
      <c r="AA319" s="5">
        <v>0</v>
      </c>
      <c r="AC319" s="35" t="str">
        <f t="shared" si="66"/>
        <v/>
      </c>
    </row>
    <row r="320" spans="1:29">
      <c r="A320" s="80"/>
      <c r="B320" s="66">
        <v>42317</v>
      </c>
      <c r="C320" s="67">
        <v>1383</v>
      </c>
      <c r="D320" s="68">
        <f t="shared" si="56"/>
        <v>900</v>
      </c>
      <c r="E320" s="69">
        <f t="shared" si="57"/>
        <v>0</v>
      </c>
      <c r="F320" s="70">
        <f t="shared" si="58"/>
        <v>0</v>
      </c>
      <c r="G320" s="71">
        <f t="shared" si="59"/>
        <v>0</v>
      </c>
      <c r="H320" s="68">
        <f t="shared" si="60"/>
        <v>900</v>
      </c>
      <c r="I320" s="72">
        <f t="shared" si="61"/>
        <v>0</v>
      </c>
      <c r="J320" s="72">
        <f t="shared" si="62"/>
        <v>45</v>
      </c>
      <c r="K320" s="71">
        <f t="shared" si="63"/>
        <v>248.36727211545099</v>
      </c>
      <c r="L320" s="67">
        <f>'data''15'!C316</f>
        <v>1193.367272115451</v>
      </c>
      <c r="M320" s="67">
        <f t="shared" si="64"/>
        <v>945</v>
      </c>
      <c r="N320" s="73">
        <f>'data''15'!D316</f>
        <v>900</v>
      </c>
      <c r="O320" s="70">
        <f>+'data''15'!F316</f>
        <v>50</v>
      </c>
      <c r="P320" s="74">
        <f t="shared" si="65"/>
        <v>950</v>
      </c>
      <c r="Q320" s="67">
        <f>IF('data''15'!G316&lt;Z320,'data''15'!G316,'data''15'!G316-Z320)</f>
        <v>1075</v>
      </c>
      <c r="R320" s="75">
        <v>130</v>
      </c>
      <c r="S320" s="75">
        <v>0</v>
      </c>
      <c r="T320" s="75" t="str">
        <f>+'data''15'!H316</f>
        <v>N</v>
      </c>
      <c r="U320" s="76" t="str">
        <f>'data''15'!I316</f>
        <v>N</v>
      </c>
      <c r="V320" s="77"/>
      <c r="W320" s="78" t="str">
        <f t="shared" si="67"/>
        <v/>
      </c>
      <c r="X320" s="79" t="str">
        <f t="shared" si="68"/>
        <v/>
      </c>
      <c r="Y320" s="77">
        <f t="shared" si="69"/>
        <v>130</v>
      </c>
      <c r="Z320" s="5">
        <v>0</v>
      </c>
      <c r="AA320" s="5">
        <v>0</v>
      </c>
      <c r="AC320" s="35" t="str">
        <f t="shared" si="66"/>
        <v/>
      </c>
    </row>
    <row r="321" spans="1:29">
      <c r="A321" s="80"/>
      <c r="B321" s="66">
        <v>42318</v>
      </c>
      <c r="C321" s="67">
        <v>1257</v>
      </c>
      <c r="D321" s="68">
        <f t="shared" si="56"/>
        <v>836</v>
      </c>
      <c r="E321" s="69">
        <f t="shared" si="57"/>
        <v>64</v>
      </c>
      <c r="F321" s="70">
        <f t="shared" si="58"/>
        <v>0</v>
      </c>
      <c r="G321" s="71">
        <f t="shared" si="59"/>
        <v>0</v>
      </c>
      <c r="H321" s="68">
        <f t="shared" si="60"/>
        <v>900</v>
      </c>
      <c r="I321" s="72">
        <f t="shared" si="61"/>
        <v>0</v>
      </c>
      <c r="J321" s="72">
        <f t="shared" si="62"/>
        <v>0</v>
      </c>
      <c r="K321" s="71">
        <f t="shared" si="63"/>
        <v>291.59920000000011</v>
      </c>
      <c r="L321" s="67">
        <f>'data''15'!C317</f>
        <v>1191.5992000000001</v>
      </c>
      <c r="M321" s="67">
        <f t="shared" si="64"/>
        <v>836</v>
      </c>
      <c r="N321" s="73">
        <f>'data''15'!D317</f>
        <v>900</v>
      </c>
      <c r="O321" s="70">
        <f>+'data''15'!F317</f>
        <v>50</v>
      </c>
      <c r="P321" s="74">
        <f t="shared" si="65"/>
        <v>950</v>
      </c>
      <c r="Q321" s="67">
        <f>IF('data''15'!G317&lt;Z321,'data''15'!G317,'data''15'!G317-Z321)</f>
        <v>966</v>
      </c>
      <c r="R321" s="75">
        <v>130</v>
      </c>
      <c r="S321" s="75">
        <v>0</v>
      </c>
      <c r="T321" s="75" t="str">
        <f>+'data''15'!H317</f>
        <v>N</v>
      </c>
      <c r="U321" s="76" t="str">
        <f>'data''15'!I317</f>
        <v>N</v>
      </c>
      <c r="V321" s="77"/>
      <c r="W321" s="78" t="str">
        <f t="shared" si="67"/>
        <v/>
      </c>
      <c r="X321" s="79" t="str">
        <f t="shared" si="68"/>
        <v/>
      </c>
      <c r="Y321" s="77">
        <f t="shared" si="69"/>
        <v>130</v>
      </c>
      <c r="Z321" s="5">
        <v>0</v>
      </c>
      <c r="AA321" s="5">
        <v>0</v>
      </c>
      <c r="AC321" s="35" t="str">
        <f t="shared" si="66"/>
        <v/>
      </c>
    </row>
    <row r="322" spans="1:29">
      <c r="A322" s="80"/>
      <c r="B322" s="66">
        <v>42319</v>
      </c>
      <c r="C322" s="67">
        <v>1168</v>
      </c>
      <c r="D322" s="68">
        <f t="shared" si="56"/>
        <v>831</v>
      </c>
      <c r="E322" s="69">
        <f t="shared" si="57"/>
        <v>69</v>
      </c>
      <c r="F322" s="70">
        <f t="shared" si="58"/>
        <v>0</v>
      </c>
      <c r="G322" s="71">
        <f t="shared" si="59"/>
        <v>0</v>
      </c>
      <c r="H322" s="68">
        <f t="shared" si="60"/>
        <v>900</v>
      </c>
      <c r="I322" s="72">
        <f t="shared" si="61"/>
        <v>0</v>
      </c>
      <c r="J322" s="72">
        <f t="shared" si="62"/>
        <v>0</v>
      </c>
      <c r="K322" s="71">
        <f t="shared" si="63"/>
        <v>290.62860000000001</v>
      </c>
      <c r="L322" s="67">
        <f>'data''15'!C318</f>
        <v>1190.6286</v>
      </c>
      <c r="M322" s="67">
        <f t="shared" si="64"/>
        <v>831</v>
      </c>
      <c r="N322" s="73">
        <f>'data''15'!D318</f>
        <v>900</v>
      </c>
      <c r="O322" s="70">
        <f>+'data''15'!F318</f>
        <v>50</v>
      </c>
      <c r="P322" s="74">
        <f t="shared" si="65"/>
        <v>950</v>
      </c>
      <c r="Q322" s="67">
        <f>IF('data''15'!G318&lt;Z322,'data''15'!G318,'data''15'!G318-Z322)</f>
        <v>961</v>
      </c>
      <c r="R322" s="75">
        <v>130</v>
      </c>
      <c r="S322" s="75">
        <v>0</v>
      </c>
      <c r="T322" s="75" t="str">
        <f>+'data''15'!H318</f>
        <v>N</v>
      </c>
      <c r="U322" s="76" t="str">
        <f>'data''15'!I318</f>
        <v>N</v>
      </c>
      <c r="V322" s="77"/>
      <c r="W322" s="78" t="str">
        <f t="shared" si="67"/>
        <v/>
      </c>
      <c r="X322" s="79" t="str">
        <f t="shared" si="68"/>
        <v/>
      </c>
      <c r="Y322" s="77">
        <f t="shared" si="69"/>
        <v>130</v>
      </c>
      <c r="Z322" s="5">
        <v>0</v>
      </c>
      <c r="AA322" s="5">
        <v>0</v>
      </c>
      <c r="AC322" s="35" t="str">
        <f t="shared" si="66"/>
        <v/>
      </c>
    </row>
    <row r="323" spans="1:29">
      <c r="A323" s="80"/>
      <c r="B323" s="66">
        <v>42320</v>
      </c>
      <c r="C323" s="67">
        <v>1093</v>
      </c>
      <c r="D323" s="68">
        <f t="shared" si="56"/>
        <v>816</v>
      </c>
      <c r="E323" s="69">
        <f t="shared" si="57"/>
        <v>84</v>
      </c>
      <c r="F323" s="70">
        <f t="shared" si="58"/>
        <v>0</v>
      </c>
      <c r="G323" s="71">
        <f t="shared" si="59"/>
        <v>0</v>
      </c>
      <c r="H323" s="68">
        <f t="shared" si="60"/>
        <v>900</v>
      </c>
      <c r="I323" s="72">
        <f t="shared" si="61"/>
        <v>0</v>
      </c>
      <c r="J323" s="72">
        <f t="shared" si="62"/>
        <v>0</v>
      </c>
      <c r="K323" s="71">
        <f t="shared" si="63"/>
        <v>328.23399999999992</v>
      </c>
      <c r="L323" s="67">
        <f>'data''15'!C319</f>
        <v>1228.2339999999999</v>
      </c>
      <c r="M323" s="67">
        <f t="shared" si="64"/>
        <v>816</v>
      </c>
      <c r="N323" s="73">
        <f>'data''15'!D319</f>
        <v>900</v>
      </c>
      <c r="O323" s="70">
        <f>+'data''15'!F319</f>
        <v>50</v>
      </c>
      <c r="P323" s="74">
        <f t="shared" si="65"/>
        <v>950</v>
      </c>
      <c r="Q323" s="67">
        <f>IF('data''15'!G319&lt;Z323,'data''15'!G319,'data''15'!G319-Z323)</f>
        <v>946</v>
      </c>
      <c r="R323" s="75">
        <v>130</v>
      </c>
      <c r="S323" s="75">
        <v>0</v>
      </c>
      <c r="T323" s="75" t="str">
        <f>+'data''15'!H319</f>
        <v>N</v>
      </c>
      <c r="U323" s="76" t="str">
        <f>'data''15'!I319</f>
        <v>N</v>
      </c>
      <c r="V323" s="77"/>
      <c r="W323" s="78" t="str">
        <f t="shared" si="67"/>
        <v/>
      </c>
      <c r="X323" s="79" t="str">
        <f t="shared" si="68"/>
        <v/>
      </c>
      <c r="Y323" s="77">
        <f t="shared" si="69"/>
        <v>130</v>
      </c>
      <c r="Z323" s="5">
        <v>0</v>
      </c>
      <c r="AA323" s="5">
        <v>0</v>
      </c>
      <c r="AC323" s="35" t="str">
        <f t="shared" si="66"/>
        <v/>
      </c>
    </row>
    <row r="324" spans="1:29">
      <c r="A324" s="80"/>
      <c r="B324" s="66">
        <v>42321</v>
      </c>
      <c r="C324" s="67">
        <v>975</v>
      </c>
      <c r="D324" s="68">
        <f t="shared" si="56"/>
        <v>900</v>
      </c>
      <c r="E324" s="69">
        <f t="shared" si="57"/>
        <v>0</v>
      </c>
      <c r="F324" s="70">
        <f t="shared" si="58"/>
        <v>0</v>
      </c>
      <c r="G324" s="71">
        <f t="shared" si="59"/>
        <v>0</v>
      </c>
      <c r="H324" s="68">
        <f t="shared" si="60"/>
        <v>900</v>
      </c>
      <c r="I324" s="72">
        <f t="shared" si="61"/>
        <v>0</v>
      </c>
      <c r="J324" s="72">
        <f t="shared" si="62"/>
        <v>110</v>
      </c>
      <c r="K324" s="71">
        <f t="shared" si="63"/>
        <v>218.39120000000003</v>
      </c>
      <c r="L324" s="67">
        <f>'data''15'!C320</f>
        <v>1228.3912</v>
      </c>
      <c r="M324" s="67">
        <f t="shared" si="64"/>
        <v>1010</v>
      </c>
      <c r="N324" s="73">
        <f>'data''15'!D320</f>
        <v>900</v>
      </c>
      <c r="O324" s="70">
        <f>+'data''15'!F320</f>
        <v>50</v>
      </c>
      <c r="P324" s="74">
        <f t="shared" si="65"/>
        <v>950</v>
      </c>
      <c r="Q324" s="67">
        <f>IF('data''15'!G320&lt;Z324,'data''15'!G320,'data''15'!G320-Z324)</f>
        <v>1140</v>
      </c>
      <c r="R324" s="75">
        <v>130</v>
      </c>
      <c r="S324" s="75">
        <v>0</v>
      </c>
      <c r="T324" s="75" t="str">
        <f>+'data''15'!H320</f>
        <v>N</v>
      </c>
      <c r="U324" s="76" t="str">
        <f>'data''15'!I320</f>
        <v>N</v>
      </c>
      <c r="V324" s="77"/>
      <c r="W324" s="78" t="str">
        <f t="shared" si="67"/>
        <v/>
      </c>
      <c r="X324" s="79" t="str">
        <f t="shared" si="68"/>
        <v/>
      </c>
      <c r="Y324" s="77">
        <f t="shared" si="69"/>
        <v>130</v>
      </c>
      <c r="Z324" s="5">
        <v>0</v>
      </c>
      <c r="AA324" s="5">
        <v>0</v>
      </c>
      <c r="AC324" s="35" t="str">
        <f t="shared" si="66"/>
        <v/>
      </c>
    </row>
    <row r="325" spans="1:29">
      <c r="A325" s="80"/>
      <c r="B325" s="66">
        <v>42322</v>
      </c>
      <c r="C325" s="67">
        <v>935</v>
      </c>
      <c r="D325" s="68">
        <f t="shared" si="56"/>
        <v>842</v>
      </c>
      <c r="E325" s="69">
        <f t="shared" si="57"/>
        <v>58</v>
      </c>
      <c r="F325" s="70">
        <f t="shared" si="58"/>
        <v>0</v>
      </c>
      <c r="G325" s="71">
        <f t="shared" si="59"/>
        <v>0</v>
      </c>
      <c r="H325" s="68">
        <f t="shared" si="60"/>
        <v>900</v>
      </c>
      <c r="I325" s="72">
        <f t="shared" si="61"/>
        <v>0</v>
      </c>
      <c r="J325" s="72">
        <f t="shared" si="62"/>
        <v>0</v>
      </c>
      <c r="K325" s="71">
        <f t="shared" si="63"/>
        <v>292.75599000000011</v>
      </c>
      <c r="L325" s="67">
        <f>'data''15'!C321</f>
        <v>1192.7559900000001</v>
      </c>
      <c r="M325" s="67">
        <f t="shared" si="64"/>
        <v>842</v>
      </c>
      <c r="N325" s="73">
        <f>'data''15'!D321</f>
        <v>900</v>
      </c>
      <c r="O325" s="70">
        <f>+'data''15'!F321</f>
        <v>50</v>
      </c>
      <c r="P325" s="74">
        <f t="shared" si="65"/>
        <v>950</v>
      </c>
      <c r="Q325" s="67">
        <f>IF('data''15'!G321&lt;Z325,'data''15'!G321,'data''15'!G321-Z325)</f>
        <v>972</v>
      </c>
      <c r="R325" s="75">
        <v>130</v>
      </c>
      <c r="S325" s="75">
        <v>0</v>
      </c>
      <c r="T325" s="75" t="str">
        <f>+'data''15'!H321</f>
        <v>N</v>
      </c>
      <c r="U325" s="76" t="str">
        <f>'data''15'!I321</f>
        <v>N</v>
      </c>
      <c r="V325" s="77"/>
      <c r="W325" s="78" t="str">
        <f t="shared" si="67"/>
        <v/>
      </c>
      <c r="X325" s="79" t="str">
        <f t="shared" si="68"/>
        <v/>
      </c>
      <c r="Y325" s="77">
        <f t="shared" si="69"/>
        <v>130</v>
      </c>
      <c r="Z325" s="5">
        <v>0</v>
      </c>
      <c r="AA325" s="5">
        <v>0</v>
      </c>
      <c r="AC325" s="35" t="str">
        <f t="shared" si="66"/>
        <v/>
      </c>
    </row>
    <row r="326" spans="1:29">
      <c r="A326" s="80"/>
      <c r="B326" s="66">
        <v>42323</v>
      </c>
      <c r="C326" s="67">
        <v>927</v>
      </c>
      <c r="D326" s="68">
        <f t="shared" si="56"/>
        <v>778</v>
      </c>
      <c r="E326" s="69">
        <f t="shared" si="57"/>
        <v>122</v>
      </c>
      <c r="F326" s="70">
        <f t="shared" si="58"/>
        <v>0</v>
      </c>
      <c r="G326" s="71">
        <f t="shared" si="59"/>
        <v>0</v>
      </c>
      <c r="H326" s="68">
        <f t="shared" si="60"/>
        <v>900</v>
      </c>
      <c r="I326" s="72">
        <f t="shared" si="61"/>
        <v>0</v>
      </c>
      <c r="J326" s="72">
        <f t="shared" si="62"/>
        <v>0</v>
      </c>
      <c r="K326" s="71">
        <f t="shared" si="63"/>
        <v>291.95280000000002</v>
      </c>
      <c r="L326" s="67">
        <f>'data''15'!C322</f>
        <v>1191.9528</v>
      </c>
      <c r="M326" s="67">
        <f t="shared" si="64"/>
        <v>778</v>
      </c>
      <c r="N326" s="73">
        <f>'data''15'!D322</f>
        <v>900</v>
      </c>
      <c r="O326" s="70">
        <f>+'data''15'!F322</f>
        <v>50</v>
      </c>
      <c r="P326" s="74">
        <f t="shared" si="65"/>
        <v>950</v>
      </c>
      <c r="Q326" s="67">
        <f>IF('data''15'!G322&lt;Z326,'data''15'!G322,'data''15'!G322-Z326)</f>
        <v>908</v>
      </c>
      <c r="R326" s="75">
        <v>130</v>
      </c>
      <c r="S326" s="75">
        <v>0</v>
      </c>
      <c r="T326" s="75" t="str">
        <f>+'data''15'!H322</f>
        <v>N</v>
      </c>
      <c r="U326" s="76" t="str">
        <f>'data''15'!I322</f>
        <v>N</v>
      </c>
      <c r="V326" s="77"/>
      <c r="W326" s="78" t="str">
        <f t="shared" si="67"/>
        <v/>
      </c>
      <c r="X326" s="79" t="str">
        <f t="shared" si="68"/>
        <v/>
      </c>
      <c r="Y326" s="77">
        <f t="shared" si="69"/>
        <v>130</v>
      </c>
      <c r="Z326" s="5">
        <v>0</v>
      </c>
      <c r="AA326" s="5">
        <v>0</v>
      </c>
      <c r="AC326" s="35" t="str">
        <f t="shared" si="66"/>
        <v/>
      </c>
    </row>
    <row r="327" spans="1:29">
      <c r="A327" s="80"/>
      <c r="B327" s="66">
        <v>42324</v>
      </c>
      <c r="C327" s="67">
        <v>939</v>
      </c>
      <c r="D327" s="68">
        <f t="shared" si="56"/>
        <v>840</v>
      </c>
      <c r="E327" s="69">
        <f t="shared" si="57"/>
        <v>60</v>
      </c>
      <c r="F327" s="70">
        <f t="shared" si="58"/>
        <v>0</v>
      </c>
      <c r="G327" s="71">
        <f t="shared" si="59"/>
        <v>0</v>
      </c>
      <c r="H327" s="68">
        <f t="shared" si="60"/>
        <v>900</v>
      </c>
      <c r="I327" s="72">
        <f t="shared" si="61"/>
        <v>0</v>
      </c>
      <c r="J327" s="72">
        <f t="shared" si="62"/>
        <v>0</v>
      </c>
      <c r="K327" s="71">
        <f t="shared" si="63"/>
        <v>292.97374999999988</v>
      </c>
      <c r="L327" s="67">
        <f>'data''15'!C323</f>
        <v>1192.9737499999999</v>
      </c>
      <c r="M327" s="67">
        <f t="shared" si="64"/>
        <v>840</v>
      </c>
      <c r="N327" s="73">
        <f>'data''15'!D323</f>
        <v>900</v>
      </c>
      <c r="O327" s="70">
        <f>+'data''15'!F323</f>
        <v>50</v>
      </c>
      <c r="P327" s="74">
        <f t="shared" si="65"/>
        <v>950</v>
      </c>
      <c r="Q327" s="67">
        <f>IF('data''15'!G323&lt;Z327,'data''15'!G323,'data''15'!G323-Z327)</f>
        <v>840</v>
      </c>
      <c r="R327" s="75">
        <v>0</v>
      </c>
      <c r="S327" s="75">
        <v>0</v>
      </c>
      <c r="T327" s="75" t="str">
        <f>+'data''15'!H323</f>
        <v>N</v>
      </c>
      <c r="U327" s="76" t="str">
        <f>'data''15'!I323</f>
        <v>N</v>
      </c>
      <c r="V327" s="77"/>
      <c r="W327" s="78" t="str">
        <f t="shared" si="67"/>
        <v/>
      </c>
      <c r="X327" s="79" t="str">
        <f t="shared" si="68"/>
        <v/>
      </c>
      <c r="Y327" s="77">
        <f t="shared" si="69"/>
        <v>0</v>
      </c>
      <c r="Z327" s="5">
        <v>0</v>
      </c>
      <c r="AA327" s="5">
        <v>0</v>
      </c>
      <c r="AC327" s="35" t="str">
        <f t="shared" si="66"/>
        <v/>
      </c>
    </row>
    <row r="328" spans="1:29">
      <c r="A328" s="80"/>
      <c r="B328" s="66">
        <v>42325</v>
      </c>
      <c r="C328" s="67">
        <v>941</v>
      </c>
      <c r="D328" s="68">
        <f t="shared" ref="D328:D372" si="70">IF(T328="N",IF(U328="n",IF(N328&gt;M328,M328,N328),0),0)</f>
        <v>664</v>
      </c>
      <c r="E328" s="69">
        <f t="shared" ref="E328:E372" si="71">IF(T328="n",IF(U328="n",IF(N328&gt;M328,N328-M328,0),0),0)</f>
        <v>236</v>
      </c>
      <c r="F328" s="70">
        <f t="shared" ref="F328:F372" si="72">IF(T328="y",IF(U328="n",L328-N328,0),0)</f>
        <v>0</v>
      </c>
      <c r="G328" s="71">
        <f t="shared" ref="G328:G372" si="73">IF(T328="y",N328,0)</f>
        <v>0</v>
      </c>
      <c r="H328" s="68">
        <f t="shared" ref="H328:H372" si="74">+D328+E328+F328+G328</f>
        <v>900</v>
      </c>
      <c r="I328" s="72">
        <f t="shared" ref="I328:I372" si="75">IF(U328="y",L328-N328,0)</f>
        <v>0</v>
      </c>
      <c r="J328" s="72">
        <f t="shared" ref="J328:J372" si="76">IF(U328="y",0,IF(T328="y",0,IF(L328-H328&gt;0,IF(M328-H328&gt;0,IF(L328&gt;=M328,M328-H328,IF(M328-L328&gt;0,L328-H328,0)),0),0)))</f>
        <v>0</v>
      </c>
      <c r="K328" s="71">
        <f t="shared" ref="K328:K372" si="77">IF(U328="y",0,IF(T328="y",0,IF(L328-H328&gt;0,IF(H328-M328&gt;0,L328-H328,IF(L328-M328&gt;0,L328-M328,0)),0)))</f>
        <v>304.39699999999993</v>
      </c>
      <c r="L328" s="67">
        <f>'data''15'!C324</f>
        <v>1204.3969999999999</v>
      </c>
      <c r="M328" s="67">
        <f t="shared" ref="M328:M372" si="78">+Q328-R328-S328</f>
        <v>664</v>
      </c>
      <c r="N328" s="73">
        <f>'data''15'!D324</f>
        <v>900</v>
      </c>
      <c r="O328" s="70">
        <f>+'data''15'!F324</f>
        <v>50</v>
      </c>
      <c r="P328" s="74">
        <f t="shared" ref="P328:P372" si="79">SUM(N328:O328)</f>
        <v>950</v>
      </c>
      <c r="Q328" s="67">
        <f>IF('data''15'!G324&lt;Z328,'data''15'!G324,'data''15'!G324-Z328)</f>
        <v>664</v>
      </c>
      <c r="R328" s="75">
        <v>0</v>
      </c>
      <c r="S328" s="75">
        <v>0</v>
      </c>
      <c r="T328" s="75" t="str">
        <f>+'data''15'!H324</f>
        <v>N</v>
      </c>
      <c r="U328" s="76" t="str">
        <f>'data''15'!I324</f>
        <v>N</v>
      </c>
      <c r="V328" s="77"/>
      <c r="W328" s="78" t="str">
        <f t="shared" si="67"/>
        <v/>
      </c>
      <c r="X328" s="79" t="str">
        <f t="shared" si="68"/>
        <v/>
      </c>
      <c r="Y328" s="77">
        <f t="shared" si="69"/>
        <v>0</v>
      </c>
      <c r="Z328" s="5">
        <v>0</v>
      </c>
      <c r="AA328" s="5">
        <v>0</v>
      </c>
      <c r="AC328" s="35" t="str">
        <f t="shared" ref="AC328:AC371" si="80">IF(D328+J328&lt;=Q328,"","y")</f>
        <v/>
      </c>
    </row>
    <row r="329" spans="1:29">
      <c r="A329" s="80"/>
      <c r="B329" s="66">
        <v>42326</v>
      </c>
      <c r="C329" s="67">
        <v>943</v>
      </c>
      <c r="D329" s="68">
        <f t="shared" si="70"/>
        <v>640</v>
      </c>
      <c r="E329" s="69">
        <f t="shared" si="71"/>
        <v>260</v>
      </c>
      <c r="F329" s="70">
        <f t="shared" si="72"/>
        <v>0</v>
      </c>
      <c r="G329" s="71">
        <f t="shared" si="73"/>
        <v>0</v>
      </c>
      <c r="H329" s="68">
        <f t="shared" si="74"/>
        <v>900</v>
      </c>
      <c r="I329" s="72">
        <f t="shared" si="75"/>
        <v>0</v>
      </c>
      <c r="J329" s="72">
        <f t="shared" si="76"/>
        <v>0</v>
      </c>
      <c r="K329" s="71">
        <f t="shared" si="77"/>
        <v>302.33195999999998</v>
      </c>
      <c r="L329" s="67">
        <f>'data''15'!C325</f>
        <v>1202.33196</v>
      </c>
      <c r="M329" s="67">
        <f t="shared" si="78"/>
        <v>640</v>
      </c>
      <c r="N329" s="73">
        <f>'data''15'!D325</f>
        <v>900</v>
      </c>
      <c r="O329" s="70">
        <f>+'data''15'!F325</f>
        <v>50</v>
      </c>
      <c r="P329" s="74">
        <f t="shared" si="79"/>
        <v>950</v>
      </c>
      <c r="Q329" s="67">
        <f>IF('data''15'!G325&lt;Z329,'data''15'!G325,'data''15'!G325-Z329)</f>
        <v>640</v>
      </c>
      <c r="R329" s="75">
        <v>0</v>
      </c>
      <c r="S329" s="75">
        <v>0</v>
      </c>
      <c r="T329" s="75" t="str">
        <f>+'data''15'!H325</f>
        <v>N</v>
      </c>
      <c r="U329" s="76" t="str">
        <f>'data''15'!I325</f>
        <v>N</v>
      </c>
      <c r="V329" s="77"/>
      <c r="W329" s="78" t="str">
        <f t="shared" ref="W329:W372" si="81">IF(SUM(H329:K329)=L329,"","sum of col (6)-(9) not equal to col (10)")</f>
        <v/>
      </c>
      <c r="X329" s="79" t="str">
        <f t="shared" ref="X329:X373" si="82">IF(T329="N",IF(U329="Y","Col (16)&amp; Col (17) Mismatch",""),"")</f>
        <v/>
      </c>
      <c r="Y329" s="77">
        <f t="shared" ref="Y329:Y372" si="83">IF(T329="y", Q329, Q329-J329-D329)</f>
        <v>0</v>
      </c>
      <c r="Z329" s="5">
        <v>0</v>
      </c>
      <c r="AA329" s="5">
        <v>0</v>
      </c>
      <c r="AC329" s="35" t="str">
        <f t="shared" si="80"/>
        <v/>
      </c>
    </row>
    <row r="330" spans="1:29">
      <c r="A330" s="80"/>
      <c r="B330" s="66">
        <v>42327</v>
      </c>
      <c r="C330" s="67">
        <v>897</v>
      </c>
      <c r="D330" s="68">
        <f t="shared" si="70"/>
        <v>553</v>
      </c>
      <c r="E330" s="69">
        <f t="shared" si="71"/>
        <v>347</v>
      </c>
      <c r="F330" s="70">
        <f t="shared" si="72"/>
        <v>0</v>
      </c>
      <c r="G330" s="71">
        <f t="shared" si="73"/>
        <v>0</v>
      </c>
      <c r="H330" s="68">
        <f t="shared" si="74"/>
        <v>900</v>
      </c>
      <c r="I330" s="72">
        <f t="shared" si="75"/>
        <v>0</v>
      </c>
      <c r="J330" s="72">
        <f t="shared" si="76"/>
        <v>0</v>
      </c>
      <c r="K330" s="71">
        <f t="shared" si="77"/>
        <v>295.26441851645086</v>
      </c>
      <c r="L330" s="67">
        <f>'data''15'!C326</f>
        <v>1195.2644185164509</v>
      </c>
      <c r="M330" s="67">
        <f t="shared" si="78"/>
        <v>553</v>
      </c>
      <c r="N330" s="73">
        <f>'data''15'!D326</f>
        <v>900</v>
      </c>
      <c r="O330" s="70">
        <f>+'data''15'!F326</f>
        <v>50</v>
      </c>
      <c r="P330" s="74">
        <f t="shared" si="79"/>
        <v>950</v>
      </c>
      <c r="Q330" s="67">
        <f>IF('data''15'!G326&lt;Z330,'data''15'!G326,'data''15'!G326-Z330)</f>
        <v>553</v>
      </c>
      <c r="R330" s="75">
        <v>0</v>
      </c>
      <c r="S330" s="75">
        <v>0</v>
      </c>
      <c r="T330" s="75" t="str">
        <f>+'data''15'!H326</f>
        <v>N</v>
      </c>
      <c r="U330" s="76" t="str">
        <f>'data''15'!I326</f>
        <v>N</v>
      </c>
      <c r="V330" s="77"/>
      <c r="W330" s="78" t="str">
        <f t="shared" si="81"/>
        <v/>
      </c>
      <c r="X330" s="79" t="str">
        <f t="shared" si="82"/>
        <v/>
      </c>
      <c r="Y330" s="77">
        <f t="shared" si="83"/>
        <v>0</v>
      </c>
      <c r="Z330" s="5">
        <v>0</v>
      </c>
      <c r="AA330" s="5">
        <v>0</v>
      </c>
      <c r="AC330" s="35" t="str">
        <f t="shared" si="80"/>
        <v/>
      </c>
    </row>
    <row r="331" spans="1:29">
      <c r="A331" s="80"/>
      <c r="B331" s="66">
        <v>42328</v>
      </c>
      <c r="C331" s="67">
        <v>795</v>
      </c>
      <c r="D331" s="68">
        <f t="shared" si="70"/>
        <v>560</v>
      </c>
      <c r="E331" s="69">
        <f t="shared" si="71"/>
        <v>340</v>
      </c>
      <c r="F331" s="70">
        <f t="shared" si="72"/>
        <v>0</v>
      </c>
      <c r="G331" s="71">
        <f t="shared" si="73"/>
        <v>0</v>
      </c>
      <c r="H331" s="68">
        <f t="shared" si="74"/>
        <v>900</v>
      </c>
      <c r="I331" s="72">
        <f t="shared" si="75"/>
        <v>0</v>
      </c>
      <c r="J331" s="72">
        <f t="shared" si="76"/>
        <v>0</v>
      </c>
      <c r="K331" s="71">
        <f t="shared" si="77"/>
        <v>288.98706679022098</v>
      </c>
      <c r="L331" s="67">
        <f>'data''15'!C327</f>
        <v>1188.987066790221</v>
      </c>
      <c r="M331" s="67">
        <f t="shared" si="78"/>
        <v>560</v>
      </c>
      <c r="N331" s="73">
        <f>'data''15'!D327</f>
        <v>900</v>
      </c>
      <c r="O331" s="70">
        <f>+'data''15'!F327</f>
        <v>50</v>
      </c>
      <c r="P331" s="74">
        <f t="shared" si="79"/>
        <v>950</v>
      </c>
      <c r="Q331" s="67">
        <f>IF('data''15'!G327&lt;Z331,'data''15'!G327,'data''15'!G327-Z331)</f>
        <v>560</v>
      </c>
      <c r="R331" s="75">
        <v>0</v>
      </c>
      <c r="S331" s="75">
        <v>0</v>
      </c>
      <c r="T331" s="75" t="str">
        <f>+'data''15'!H327</f>
        <v>N</v>
      </c>
      <c r="U331" s="76" t="str">
        <f>'data''15'!I327</f>
        <v>N</v>
      </c>
      <c r="V331" s="77"/>
      <c r="W331" s="78" t="str">
        <f t="shared" si="81"/>
        <v/>
      </c>
      <c r="X331" s="79" t="str">
        <f t="shared" si="82"/>
        <v/>
      </c>
      <c r="Y331" s="77">
        <f t="shared" si="83"/>
        <v>0</v>
      </c>
      <c r="Z331" s="5">
        <v>0</v>
      </c>
      <c r="AA331" s="5">
        <v>0</v>
      </c>
      <c r="AC331" s="35" t="str">
        <f t="shared" si="80"/>
        <v/>
      </c>
    </row>
    <row r="332" spans="1:29">
      <c r="A332" s="80"/>
      <c r="B332" s="66">
        <v>42329</v>
      </c>
      <c r="C332" s="67">
        <v>744</v>
      </c>
      <c r="D332" s="68">
        <f t="shared" si="70"/>
        <v>469</v>
      </c>
      <c r="E332" s="69">
        <f t="shared" si="71"/>
        <v>431</v>
      </c>
      <c r="F332" s="70">
        <f t="shared" si="72"/>
        <v>0</v>
      </c>
      <c r="G332" s="71">
        <f t="shared" si="73"/>
        <v>0</v>
      </c>
      <c r="H332" s="68">
        <f t="shared" si="74"/>
        <v>900</v>
      </c>
      <c r="I332" s="72">
        <f t="shared" si="75"/>
        <v>0</v>
      </c>
      <c r="J332" s="72">
        <f t="shared" si="76"/>
        <v>0</v>
      </c>
      <c r="K332" s="71">
        <f t="shared" si="77"/>
        <v>288.73502154597304</v>
      </c>
      <c r="L332" s="67">
        <f>'data''15'!C328</f>
        <v>1188.735021545973</v>
      </c>
      <c r="M332" s="67">
        <f t="shared" si="78"/>
        <v>469</v>
      </c>
      <c r="N332" s="73">
        <f>'data''15'!D328</f>
        <v>900</v>
      </c>
      <c r="O332" s="70">
        <f>+'data''15'!F328</f>
        <v>50</v>
      </c>
      <c r="P332" s="74">
        <f t="shared" si="79"/>
        <v>950</v>
      </c>
      <c r="Q332" s="67">
        <f>IF('data''15'!G328&lt;Z332,'data''15'!G328,'data''15'!G328-Z332)</f>
        <v>469</v>
      </c>
      <c r="R332" s="75">
        <v>0</v>
      </c>
      <c r="S332" s="75">
        <v>0</v>
      </c>
      <c r="T332" s="75" t="str">
        <f>+'data''15'!H328</f>
        <v>N</v>
      </c>
      <c r="U332" s="76" t="str">
        <f>'data''15'!I328</f>
        <v>N</v>
      </c>
      <c r="V332" s="77"/>
      <c r="W332" s="78" t="str">
        <f t="shared" si="81"/>
        <v/>
      </c>
      <c r="X332" s="79" t="str">
        <f t="shared" si="82"/>
        <v/>
      </c>
      <c r="Y332" s="77">
        <f t="shared" si="83"/>
        <v>0</v>
      </c>
      <c r="Z332" s="5">
        <v>0</v>
      </c>
      <c r="AA332" s="5">
        <v>0</v>
      </c>
      <c r="AC332" s="35" t="str">
        <f t="shared" si="80"/>
        <v/>
      </c>
    </row>
    <row r="333" spans="1:29">
      <c r="A333" s="80"/>
      <c r="B333" s="66">
        <v>42330</v>
      </c>
      <c r="C333" s="67">
        <v>744</v>
      </c>
      <c r="D333" s="68">
        <f t="shared" si="70"/>
        <v>276</v>
      </c>
      <c r="E333" s="69">
        <f t="shared" si="71"/>
        <v>624</v>
      </c>
      <c r="F333" s="70">
        <f t="shared" si="72"/>
        <v>0</v>
      </c>
      <c r="G333" s="71">
        <f t="shared" si="73"/>
        <v>0</v>
      </c>
      <c r="H333" s="68">
        <f t="shared" si="74"/>
        <v>900</v>
      </c>
      <c r="I333" s="72">
        <f t="shared" si="75"/>
        <v>0</v>
      </c>
      <c r="J333" s="72">
        <f t="shared" si="76"/>
        <v>0</v>
      </c>
      <c r="K333" s="71">
        <f t="shared" si="77"/>
        <v>288.46651313989992</v>
      </c>
      <c r="L333" s="67">
        <f>'data''15'!C329</f>
        <v>1188.4665131398999</v>
      </c>
      <c r="M333" s="67">
        <f t="shared" si="78"/>
        <v>276</v>
      </c>
      <c r="N333" s="73">
        <f>'data''15'!D329</f>
        <v>900</v>
      </c>
      <c r="O333" s="70">
        <f>+'data''15'!F329</f>
        <v>50</v>
      </c>
      <c r="P333" s="74">
        <f t="shared" si="79"/>
        <v>950</v>
      </c>
      <c r="Q333" s="67">
        <f>IF('data''15'!G329&lt;Z333,'data''15'!G329,'data''15'!G329-Z333)</f>
        <v>276</v>
      </c>
      <c r="R333" s="75">
        <v>0</v>
      </c>
      <c r="S333" s="75">
        <v>0</v>
      </c>
      <c r="T333" s="75" t="str">
        <f>+'data''15'!H329</f>
        <v>N</v>
      </c>
      <c r="U333" s="76" t="str">
        <f>'data''15'!I329</f>
        <v>N</v>
      </c>
      <c r="V333" s="77"/>
      <c r="W333" s="78" t="str">
        <f t="shared" si="81"/>
        <v/>
      </c>
      <c r="X333" s="79" t="str">
        <f t="shared" si="82"/>
        <v/>
      </c>
      <c r="Y333" s="77">
        <f t="shared" si="83"/>
        <v>0</v>
      </c>
      <c r="Z333" s="5">
        <v>0</v>
      </c>
      <c r="AA333" s="5">
        <v>0</v>
      </c>
      <c r="AC333" s="35" t="str">
        <f t="shared" si="80"/>
        <v/>
      </c>
    </row>
    <row r="334" spans="1:29">
      <c r="A334" s="80"/>
      <c r="B334" s="66">
        <v>42331</v>
      </c>
      <c r="C334" s="67">
        <v>769</v>
      </c>
      <c r="D334" s="68">
        <f t="shared" si="70"/>
        <v>329</v>
      </c>
      <c r="E334" s="69">
        <f t="shared" si="71"/>
        <v>571</v>
      </c>
      <c r="F334" s="70">
        <f t="shared" si="72"/>
        <v>0</v>
      </c>
      <c r="G334" s="71">
        <f t="shared" si="73"/>
        <v>0</v>
      </c>
      <c r="H334" s="68">
        <f t="shared" si="74"/>
        <v>900</v>
      </c>
      <c r="I334" s="72">
        <f t="shared" si="75"/>
        <v>0</v>
      </c>
      <c r="J334" s="72">
        <f t="shared" si="76"/>
        <v>0</v>
      </c>
      <c r="K334" s="71">
        <f t="shared" si="77"/>
        <v>293.7505776090461</v>
      </c>
      <c r="L334" s="67">
        <f>'data''15'!C330</f>
        <v>1193.7505776090461</v>
      </c>
      <c r="M334" s="67">
        <f t="shared" si="78"/>
        <v>329</v>
      </c>
      <c r="N334" s="73">
        <f>'data''15'!D330</f>
        <v>900</v>
      </c>
      <c r="O334" s="70">
        <f>+'data''15'!F330</f>
        <v>50</v>
      </c>
      <c r="P334" s="74">
        <f t="shared" si="79"/>
        <v>950</v>
      </c>
      <c r="Q334" s="67">
        <f>IF('data''15'!G330&lt;Z334,'data''15'!G330,'data''15'!G330-Z334)</f>
        <v>329</v>
      </c>
      <c r="R334" s="75">
        <v>0</v>
      </c>
      <c r="S334" s="75">
        <v>0</v>
      </c>
      <c r="T334" s="75" t="str">
        <f>+'data''15'!H330</f>
        <v>N</v>
      </c>
      <c r="U334" s="76" t="str">
        <f>'data''15'!I330</f>
        <v>N</v>
      </c>
      <c r="V334" s="77"/>
      <c r="W334" s="78" t="str">
        <f t="shared" si="81"/>
        <v/>
      </c>
      <c r="X334" s="79" t="str">
        <f t="shared" si="82"/>
        <v/>
      </c>
      <c r="Y334" s="77">
        <f t="shared" si="83"/>
        <v>0</v>
      </c>
      <c r="Z334" s="5">
        <v>0</v>
      </c>
      <c r="AA334" s="5">
        <v>0</v>
      </c>
      <c r="AC334" s="35" t="str">
        <f t="shared" si="80"/>
        <v/>
      </c>
    </row>
    <row r="335" spans="1:29">
      <c r="A335" s="80"/>
      <c r="B335" s="66">
        <v>42332</v>
      </c>
      <c r="C335" s="67">
        <v>800</v>
      </c>
      <c r="D335" s="68">
        <f t="shared" si="70"/>
        <v>235</v>
      </c>
      <c r="E335" s="69">
        <f t="shared" si="71"/>
        <v>665</v>
      </c>
      <c r="F335" s="70">
        <f t="shared" si="72"/>
        <v>0</v>
      </c>
      <c r="G335" s="71">
        <f t="shared" si="73"/>
        <v>0</v>
      </c>
      <c r="H335" s="68">
        <f t="shared" si="74"/>
        <v>900</v>
      </c>
      <c r="I335" s="72">
        <f t="shared" si="75"/>
        <v>0</v>
      </c>
      <c r="J335" s="72">
        <f t="shared" si="76"/>
        <v>0</v>
      </c>
      <c r="K335" s="71">
        <f t="shared" si="77"/>
        <v>299.75600000000009</v>
      </c>
      <c r="L335" s="67">
        <f>'data''15'!C331</f>
        <v>1199.7560000000001</v>
      </c>
      <c r="M335" s="67">
        <f t="shared" si="78"/>
        <v>235</v>
      </c>
      <c r="N335" s="73">
        <f>'data''15'!D331</f>
        <v>900</v>
      </c>
      <c r="O335" s="70">
        <f>+'data''15'!F331</f>
        <v>50</v>
      </c>
      <c r="P335" s="74">
        <f t="shared" si="79"/>
        <v>950</v>
      </c>
      <c r="Q335" s="67">
        <f>IF('data''15'!G331&lt;Z335,'data''15'!G331,'data''15'!G331-Z335)</f>
        <v>235</v>
      </c>
      <c r="R335" s="75">
        <v>0</v>
      </c>
      <c r="S335" s="75">
        <v>0</v>
      </c>
      <c r="T335" s="75" t="str">
        <f>+'data''15'!H331</f>
        <v>N</v>
      </c>
      <c r="U335" s="76" t="str">
        <f>'data''15'!I331</f>
        <v>N</v>
      </c>
      <c r="V335" s="77"/>
      <c r="W335" s="78" t="str">
        <f t="shared" si="81"/>
        <v/>
      </c>
      <c r="X335" s="79" t="str">
        <f t="shared" si="82"/>
        <v/>
      </c>
      <c r="Y335" s="77">
        <f t="shared" si="83"/>
        <v>0</v>
      </c>
      <c r="Z335" s="5">
        <v>0</v>
      </c>
      <c r="AA335" s="5">
        <v>0</v>
      </c>
      <c r="AC335" s="35" t="str">
        <f t="shared" si="80"/>
        <v/>
      </c>
    </row>
    <row r="336" spans="1:29">
      <c r="A336" s="80"/>
      <c r="B336" s="66">
        <v>42333</v>
      </c>
      <c r="C336" s="67">
        <v>617</v>
      </c>
      <c r="D336" s="68">
        <f t="shared" si="70"/>
        <v>229</v>
      </c>
      <c r="E336" s="69">
        <f t="shared" si="71"/>
        <v>671</v>
      </c>
      <c r="F336" s="70">
        <f t="shared" si="72"/>
        <v>0</v>
      </c>
      <c r="G336" s="71">
        <f t="shared" si="73"/>
        <v>0</v>
      </c>
      <c r="H336" s="68">
        <f t="shared" si="74"/>
        <v>900</v>
      </c>
      <c r="I336" s="72">
        <f t="shared" si="75"/>
        <v>0</v>
      </c>
      <c r="J336" s="72">
        <f t="shared" si="76"/>
        <v>0</v>
      </c>
      <c r="K336" s="71">
        <f t="shared" si="77"/>
        <v>304.10800000000017</v>
      </c>
      <c r="L336" s="67">
        <f>'data''15'!C332</f>
        <v>1204.1080000000002</v>
      </c>
      <c r="M336" s="67">
        <f t="shared" si="78"/>
        <v>229</v>
      </c>
      <c r="N336" s="73">
        <f>'data''15'!D332</f>
        <v>900</v>
      </c>
      <c r="O336" s="70">
        <f>+'data''15'!F332</f>
        <v>50</v>
      </c>
      <c r="P336" s="74">
        <f t="shared" si="79"/>
        <v>950</v>
      </c>
      <c r="Q336" s="67">
        <f>IF('data''15'!G332&lt;Z336,'data''15'!G332,'data''15'!G332-Z336)</f>
        <v>229</v>
      </c>
      <c r="R336" s="75">
        <v>0</v>
      </c>
      <c r="S336" s="75">
        <v>0</v>
      </c>
      <c r="T336" s="75" t="str">
        <f>+'data''15'!H332</f>
        <v>N</v>
      </c>
      <c r="U336" s="76" t="str">
        <f>'data''15'!I332</f>
        <v>N</v>
      </c>
      <c r="V336" s="77"/>
      <c r="W336" s="78" t="str">
        <f t="shared" si="81"/>
        <v/>
      </c>
      <c r="X336" s="79" t="str">
        <f t="shared" si="82"/>
        <v/>
      </c>
      <c r="Y336" s="77">
        <f t="shared" si="83"/>
        <v>0</v>
      </c>
      <c r="Z336" s="5">
        <v>0</v>
      </c>
      <c r="AA336" s="5">
        <v>0</v>
      </c>
      <c r="AC336" s="35" t="str">
        <f t="shared" si="80"/>
        <v/>
      </c>
    </row>
    <row r="337" spans="1:29">
      <c r="A337" s="80"/>
      <c r="B337" s="66">
        <v>42334</v>
      </c>
      <c r="C337" s="67">
        <v>526</v>
      </c>
      <c r="D337" s="68">
        <f t="shared" si="70"/>
        <v>275</v>
      </c>
      <c r="E337" s="69">
        <f t="shared" si="71"/>
        <v>625</v>
      </c>
      <c r="F337" s="70">
        <f t="shared" si="72"/>
        <v>0</v>
      </c>
      <c r="G337" s="71">
        <f t="shared" si="73"/>
        <v>0</v>
      </c>
      <c r="H337" s="68">
        <f t="shared" si="74"/>
        <v>900</v>
      </c>
      <c r="I337" s="72">
        <f t="shared" si="75"/>
        <v>0</v>
      </c>
      <c r="J337" s="72">
        <f t="shared" si="76"/>
        <v>0</v>
      </c>
      <c r="K337" s="71">
        <f t="shared" si="77"/>
        <v>299.21350000000007</v>
      </c>
      <c r="L337" s="67">
        <f>'data''15'!C333</f>
        <v>1199.2135000000001</v>
      </c>
      <c r="M337" s="67">
        <f t="shared" si="78"/>
        <v>275</v>
      </c>
      <c r="N337" s="73">
        <f>'data''15'!D333</f>
        <v>900</v>
      </c>
      <c r="O337" s="70">
        <f>+'data''15'!F333</f>
        <v>50</v>
      </c>
      <c r="P337" s="74">
        <f t="shared" si="79"/>
        <v>950</v>
      </c>
      <c r="Q337" s="67">
        <f>IF('data''15'!G333&lt;Z337,'data''15'!G333,'data''15'!G333-Z337)</f>
        <v>275</v>
      </c>
      <c r="R337" s="75">
        <v>0</v>
      </c>
      <c r="S337" s="75">
        <v>0</v>
      </c>
      <c r="T337" s="75" t="str">
        <f>+'data''15'!H333</f>
        <v>N</v>
      </c>
      <c r="U337" s="76" t="str">
        <f>'data''15'!I333</f>
        <v>N</v>
      </c>
      <c r="V337" s="77"/>
      <c r="W337" s="78" t="str">
        <f t="shared" si="81"/>
        <v/>
      </c>
      <c r="X337" s="79" t="str">
        <f t="shared" si="82"/>
        <v/>
      </c>
      <c r="Y337" s="77">
        <f t="shared" si="83"/>
        <v>0</v>
      </c>
      <c r="Z337" s="5">
        <v>0</v>
      </c>
      <c r="AA337" s="5">
        <v>0</v>
      </c>
      <c r="AC337" s="35" t="str">
        <f t="shared" si="80"/>
        <v/>
      </c>
    </row>
    <row r="338" spans="1:29">
      <c r="A338" s="80"/>
      <c r="B338" s="66">
        <v>42335</v>
      </c>
      <c r="C338" s="67">
        <v>526</v>
      </c>
      <c r="D338" s="68">
        <f t="shared" si="70"/>
        <v>276</v>
      </c>
      <c r="E338" s="69">
        <f t="shared" si="71"/>
        <v>624</v>
      </c>
      <c r="F338" s="70">
        <f t="shared" si="72"/>
        <v>0</v>
      </c>
      <c r="G338" s="71">
        <f t="shared" si="73"/>
        <v>0</v>
      </c>
      <c r="H338" s="68">
        <f t="shared" si="74"/>
        <v>900</v>
      </c>
      <c r="I338" s="72">
        <f t="shared" si="75"/>
        <v>0</v>
      </c>
      <c r="J338" s="72">
        <f t="shared" si="76"/>
        <v>0</v>
      </c>
      <c r="K338" s="71">
        <f t="shared" si="77"/>
        <v>298.80899999999997</v>
      </c>
      <c r="L338" s="67">
        <f>'data''15'!C334</f>
        <v>1198.809</v>
      </c>
      <c r="M338" s="67">
        <f t="shared" si="78"/>
        <v>276</v>
      </c>
      <c r="N338" s="73">
        <f>'data''15'!D334</f>
        <v>900</v>
      </c>
      <c r="O338" s="70">
        <f>+'data''15'!F334</f>
        <v>50</v>
      </c>
      <c r="P338" s="74">
        <f t="shared" si="79"/>
        <v>950</v>
      </c>
      <c r="Q338" s="67">
        <f>IF('data''15'!G334&lt;Z338,'data''15'!G334,'data''15'!G334-Z338)</f>
        <v>276</v>
      </c>
      <c r="R338" s="75">
        <v>0</v>
      </c>
      <c r="S338" s="75">
        <v>0</v>
      </c>
      <c r="T338" s="75" t="str">
        <f>+'data''15'!H334</f>
        <v>N</v>
      </c>
      <c r="U338" s="76" t="str">
        <f>'data''15'!I334</f>
        <v>N</v>
      </c>
      <c r="V338" s="77"/>
      <c r="W338" s="78" t="str">
        <f t="shared" si="81"/>
        <v/>
      </c>
      <c r="X338" s="79" t="str">
        <f t="shared" si="82"/>
        <v/>
      </c>
      <c r="Y338" s="77">
        <f t="shared" si="83"/>
        <v>0</v>
      </c>
      <c r="Z338" s="5">
        <v>0</v>
      </c>
      <c r="AA338" s="5">
        <v>0</v>
      </c>
      <c r="AC338" s="35" t="str">
        <f t="shared" si="80"/>
        <v/>
      </c>
    </row>
    <row r="339" spans="1:29">
      <c r="A339" s="80"/>
      <c r="B339" s="66">
        <v>42336</v>
      </c>
      <c r="C339" s="67">
        <v>519</v>
      </c>
      <c r="D339" s="68">
        <f t="shared" si="70"/>
        <v>281</v>
      </c>
      <c r="E339" s="69">
        <f t="shared" si="71"/>
        <v>619</v>
      </c>
      <c r="F339" s="70">
        <f t="shared" si="72"/>
        <v>0</v>
      </c>
      <c r="G339" s="71">
        <f t="shared" si="73"/>
        <v>0</v>
      </c>
      <c r="H339" s="68">
        <f t="shared" si="74"/>
        <v>900</v>
      </c>
      <c r="I339" s="72">
        <f t="shared" si="75"/>
        <v>0</v>
      </c>
      <c r="J339" s="72">
        <f t="shared" si="76"/>
        <v>0</v>
      </c>
      <c r="K339" s="71">
        <f t="shared" si="77"/>
        <v>302.84859999999981</v>
      </c>
      <c r="L339" s="67">
        <f>'data''15'!C335</f>
        <v>1202.8485999999998</v>
      </c>
      <c r="M339" s="67">
        <f t="shared" si="78"/>
        <v>281</v>
      </c>
      <c r="N339" s="73">
        <f>'data''15'!D335</f>
        <v>900</v>
      </c>
      <c r="O339" s="70">
        <f>+'data''15'!F335</f>
        <v>50</v>
      </c>
      <c r="P339" s="74">
        <f t="shared" si="79"/>
        <v>950</v>
      </c>
      <c r="Q339" s="67">
        <f>IF('data''15'!G335&lt;Z339,'data''15'!G335,'data''15'!G335-Z339)</f>
        <v>281</v>
      </c>
      <c r="R339" s="75">
        <v>0</v>
      </c>
      <c r="S339" s="75">
        <v>0</v>
      </c>
      <c r="T339" s="75" t="str">
        <f>+'data''15'!H335</f>
        <v>N</v>
      </c>
      <c r="U339" s="76" t="str">
        <f>'data''15'!I335</f>
        <v>N</v>
      </c>
      <c r="V339" s="77"/>
      <c r="W339" s="78" t="str">
        <f t="shared" si="81"/>
        <v/>
      </c>
      <c r="X339" s="79" t="str">
        <f t="shared" si="82"/>
        <v/>
      </c>
      <c r="Y339" s="77">
        <f t="shared" si="83"/>
        <v>0</v>
      </c>
      <c r="Z339" s="5">
        <v>0</v>
      </c>
      <c r="AA339" s="5">
        <v>0</v>
      </c>
      <c r="AC339" s="35" t="str">
        <f t="shared" si="80"/>
        <v/>
      </c>
    </row>
    <row r="340" spans="1:29">
      <c r="A340" s="80"/>
      <c r="B340" s="66">
        <v>42337</v>
      </c>
      <c r="C340" s="67">
        <v>516</v>
      </c>
      <c r="D340" s="68">
        <f t="shared" si="70"/>
        <v>275</v>
      </c>
      <c r="E340" s="69">
        <f t="shared" si="71"/>
        <v>625</v>
      </c>
      <c r="F340" s="70">
        <f t="shared" si="72"/>
        <v>0</v>
      </c>
      <c r="G340" s="71">
        <f t="shared" si="73"/>
        <v>0</v>
      </c>
      <c r="H340" s="68">
        <f t="shared" si="74"/>
        <v>900</v>
      </c>
      <c r="I340" s="72">
        <f t="shared" si="75"/>
        <v>0</v>
      </c>
      <c r="J340" s="72">
        <f t="shared" si="76"/>
        <v>0</v>
      </c>
      <c r="K340" s="71">
        <f t="shared" si="77"/>
        <v>305.65470000000005</v>
      </c>
      <c r="L340" s="67">
        <f>'data''15'!C336</f>
        <v>1205.6547</v>
      </c>
      <c r="M340" s="67">
        <f t="shared" si="78"/>
        <v>275</v>
      </c>
      <c r="N340" s="73">
        <f>'data''15'!D336</f>
        <v>900</v>
      </c>
      <c r="O340" s="70">
        <f>+'data''15'!F336</f>
        <v>50</v>
      </c>
      <c r="P340" s="74">
        <f t="shared" si="79"/>
        <v>950</v>
      </c>
      <c r="Q340" s="67">
        <f>IF('data''15'!G336&lt;Z340,'data''15'!G336,'data''15'!G336-Z340)</f>
        <v>275</v>
      </c>
      <c r="R340" s="75">
        <v>0</v>
      </c>
      <c r="S340" s="75">
        <v>0</v>
      </c>
      <c r="T340" s="75" t="str">
        <f>+'data''15'!H336</f>
        <v>N</v>
      </c>
      <c r="U340" s="76" t="str">
        <f>'data''15'!I336</f>
        <v>N</v>
      </c>
      <c r="V340" s="77"/>
      <c r="W340" s="78" t="str">
        <f t="shared" si="81"/>
        <v/>
      </c>
      <c r="X340" s="79" t="str">
        <f t="shared" si="82"/>
        <v/>
      </c>
      <c r="Y340" s="77">
        <f t="shared" si="83"/>
        <v>0</v>
      </c>
      <c r="Z340" s="5">
        <v>0</v>
      </c>
      <c r="AA340" s="5">
        <v>0</v>
      </c>
      <c r="AC340" s="35" t="str">
        <f t="shared" si="80"/>
        <v/>
      </c>
    </row>
    <row r="341" spans="1:29">
      <c r="A341" s="80"/>
      <c r="B341" s="66">
        <v>42338</v>
      </c>
      <c r="C341" s="67">
        <v>526</v>
      </c>
      <c r="D341" s="68">
        <f t="shared" si="70"/>
        <v>275</v>
      </c>
      <c r="E341" s="69">
        <f t="shared" si="71"/>
        <v>625</v>
      </c>
      <c r="F341" s="70">
        <f t="shared" si="72"/>
        <v>0</v>
      </c>
      <c r="G341" s="71">
        <f t="shared" si="73"/>
        <v>0</v>
      </c>
      <c r="H341" s="68">
        <f t="shared" si="74"/>
        <v>900</v>
      </c>
      <c r="I341" s="72">
        <f t="shared" si="75"/>
        <v>0</v>
      </c>
      <c r="J341" s="72">
        <f t="shared" si="76"/>
        <v>0</v>
      </c>
      <c r="K341" s="71">
        <f t="shared" si="77"/>
        <v>391.1883499999999</v>
      </c>
      <c r="L341" s="67">
        <f>'data''15'!C337</f>
        <v>1291.1883499999999</v>
      </c>
      <c r="M341" s="67">
        <f t="shared" si="78"/>
        <v>275</v>
      </c>
      <c r="N341" s="73">
        <f>'data''15'!D337</f>
        <v>900</v>
      </c>
      <c r="O341" s="70">
        <f>+'data''15'!F337</f>
        <v>50</v>
      </c>
      <c r="P341" s="74">
        <f t="shared" si="79"/>
        <v>950</v>
      </c>
      <c r="Q341" s="67">
        <f>IF('data''15'!G337&lt;Z341,'data''15'!G337,'data''15'!G337-Z341)</f>
        <v>275</v>
      </c>
      <c r="R341" s="75">
        <v>0</v>
      </c>
      <c r="S341" s="75">
        <v>0</v>
      </c>
      <c r="T341" s="75" t="str">
        <f>+'data''15'!H337</f>
        <v>N</v>
      </c>
      <c r="U341" s="76" t="str">
        <f>'data''15'!I337</f>
        <v>N</v>
      </c>
      <c r="V341" s="77"/>
      <c r="W341" s="78" t="str">
        <f t="shared" si="81"/>
        <v/>
      </c>
      <c r="X341" s="79" t="str">
        <f t="shared" si="82"/>
        <v/>
      </c>
      <c r="Y341" s="77">
        <f t="shared" si="83"/>
        <v>0</v>
      </c>
      <c r="Z341" s="5">
        <v>0</v>
      </c>
      <c r="AA341" s="5">
        <v>0</v>
      </c>
      <c r="AC341" s="35" t="str">
        <f t="shared" si="80"/>
        <v/>
      </c>
    </row>
    <row r="342" spans="1:29">
      <c r="A342" s="86"/>
      <c r="B342" s="66">
        <v>42339</v>
      </c>
      <c r="C342" s="67">
        <v>563</v>
      </c>
      <c r="D342" s="68">
        <f t="shared" si="70"/>
        <v>138</v>
      </c>
      <c r="E342" s="69">
        <f t="shared" si="71"/>
        <v>762</v>
      </c>
      <c r="F342" s="70">
        <f t="shared" si="72"/>
        <v>0</v>
      </c>
      <c r="G342" s="71">
        <f t="shared" si="73"/>
        <v>0</v>
      </c>
      <c r="H342" s="68">
        <f t="shared" si="74"/>
        <v>900</v>
      </c>
      <c r="I342" s="72">
        <f t="shared" si="75"/>
        <v>0</v>
      </c>
      <c r="J342" s="72">
        <f t="shared" si="76"/>
        <v>0</v>
      </c>
      <c r="K342" s="71">
        <f t="shared" si="77"/>
        <v>630.70000000000005</v>
      </c>
      <c r="L342" s="67">
        <f>'data''15'!C338</f>
        <v>1530.7</v>
      </c>
      <c r="M342" s="67">
        <f t="shared" si="78"/>
        <v>138</v>
      </c>
      <c r="N342" s="73">
        <f>'data''15'!D338</f>
        <v>900</v>
      </c>
      <c r="O342" s="70">
        <f>+'data''15'!F338</f>
        <v>50</v>
      </c>
      <c r="P342" s="74">
        <f t="shared" si="79"/>
        <v>950</v>
      </c>
      <c r="Q342" s="67">
        <f>IF('data''15'!G338&lt;Z342,'data''15'!G338,'data''15'!G338-Z342)</f>
        <v>138</v>
      </c>
      <c r="R342" s="75">
        <v>0</v>
      </c>
      <c r="S342" s="75">
        <v>0</v>
      </c>
      <c r="T342" s="75" t="str">
        <f>+'data''15'!H338</f>
        <v>N</v>
      </c>
      <c r="U342" s="76" t="str">
        <f>'data''15'!I338</f>
        <v>N</v>
      </c>
      <c r="V342" s="77"/>
      <c r="W342" s="78" t="str">
        <f t="shared" si="81"/>
        <v/>
      </c>
      <c r="X342" s="79" t="str">
        <f t="shared" si="82"/>
        <v/>
      </c>
      <c r="Y342" s="77">
        <f t="shared" si="83"/>
        <v>0</v>
      </c>
      <c r="Z342" s="5">
        <v>0</v>
      </c>
      <c r="AA342" s="5">
        <v>0</v>
      </c>
      <c r="AC342" s="35" t="str">
        <f t="shared" si="80"/>
        <v/>
      </c>
    </row>
    <row r="343" spans="1:29">
      <c r="A343" s="80"/>
      <c r="B343" s="66">
        <v>42340</v>
      </c>
      <c r="C343" s="67">
        <v>557</v>
      </c>
      <c r="D343" s="68">
        <f t="shared" si="70"/>
        <v>184</v>
      </c>
      <c r="E343" s="69">
        <f t="shared" si="71"/>
        <v>716</v>
      </c>
      <c r="F343" s="70">
        <f t="shared" si="72"/>
        <v>0</v>
      </c>
      <c r="G343" s="71">
        <f t="shared" si="73"/>
        <v>0</v>
      </c>
      <c r="H343" s="68">
        <f t="shared" si="74"/>
        <v>900</v>
      </c>
      <c r="I343" s="72">
        <f t="shared" si="75"/>
        <v>0</v>
      </c>
      <c r="J343" s="72">
        <f t="shared" si="76"/>
        <v>0</v>
      </c>
      <c r="K343" s="71">
        <f t="shared" si="77"/>
        <v>929.79700000000003</v>
      </c>
      <c r="L343" s="67">
        <f>'data''15'!C339</f>
        <v>1829.797</v>
      </c>
      <c r="M343" s="67">
        <f t="shared" si="78"/>
        <v>184</v>
      </c>
      <c r="N343" s="73">
        <f>'data''15'!D339</f>
        <v>900</v>
      </c>
      <c r="O343" s="70">
        <f>+'data''15'!F339</f>
        <v>50</v>
      </c>
      <c r="P343" s="74">
        <f t="shared" si="79"/>
        <v>950</v>
      </c>
      <c r="Q343" s="67">
        <f>IF('data''15'!G339&lt;Z343,'data''15'!G339,'data''15'!G339-Z343)</f>
        <v>184</v>
      </c>
      <c r="R343" s="75">
        <v>0</v>
      </c>
      <c r="S343" s="75">
        <v>0</v>
      </c>
      <c r="T343" s="75" t="str">
        <f>+'data''15'!H339</f>
        <v>N</v>
      </c>
      <c r="U343" s="76" t="str">
        <f>'data''15'!I339</f>
        <v>N</v>
      </c>
      <c r="V343" s="77"/>
      <c r="W343" s="78" t="str">
        <f t="shared" si="81"/>
        <v/>
      </c>
      <c r="X343" s="79" t="str">
        <f t="shared" si="82"/>
        <v/>
      </c>
      <c r="Y343" s="77">
        <f t="shared" si="83"/>
        <v>0</v>
      </c>
      <c r="Z343" s="5">
        <v>0</v>
      </c>
      <c r="AA343" s="5">
        <v>0</v>
      </c>
      <c r="AC343" s="35" t="str">
        <f t="shared" si="80"/>
        <v/>
      </c>
    </row>
    <row r="344" spans="1:29">
      <c r="A344" s="80"/>
      <c r="B344" s="66">
        <v>42341</v>
      </c>
      <c r="C344" s="67">
        <v>334</v>
      </c>
      <c r="D344" s="68">
        <f t="shared" si="70"/>
        <v>188</v>
      </c>
      <c r="E344" s="69">
        <f t="shared" si="71"/>
        <v>712</v>
      </c>
      <c r="F344" s="70">
        <f t="shared" si="72"/>
        <v>0</v>
      </c>
      <c r="G344" s="71">
        <f t="shared" si="73"/>
        <v>0</v>
      </c>
      <c r="H344" s="68">
        <f t="shared" si="74"/>
        <v>900</v>
      </c>
      <c r="I344" s="72">
        <f t="shared" si="75"/>
        <v>0</v>
      </c>
      <c r="J344" s="72">
        <f t="shared" si="76"/>
        <v>0</v>
      </c>
      <c r="K344" s="71">
        <f t="shared" si="77"/>
        <v>1099.712</v>
      </c>
      <c r="L344" s="67">
        <f>'data''15'!C340</f>
        <v>1999.712</v>
      </c>
      <c r="M344" s="67">
        <f t="shared" si="78"/>
        <v>188</v>
      </c>
      <c r="N344" s="73">
        <f>'data''15'!D340</f>
        <v>900</v>
      </c>
      <c r="O344" s="70">
        <f>+'data''15'!F340</f>
        <v>50</v>
      </c>
      <c r="P344" s="74">
        <f t="shared" si="79"/>
        <v>950</v>
      </c>
      <c r="Q344" s="67">
        <f>IF('data''15'!G340&lt;Z344,'data''15'!G340,'data''15'!G340-Z344)</f>
        <v>188</v>
      </c>
      <c r="R344" s="75">
        <v>0</v>
      </c>
      <c r="S344" s="75">
        <v>0</v>
      </c>
      <c r="T344" s="75" t="str">
        <f>+'data''15'!H340</f>
        <v>N</v>
      </c>
      <c r="U344" s="76" t="str">
        <f>'data''15'!I340</f>
        <v>N</v>
      </c>
      <c r="V344" s="77"/>
      <c r="W344" s="78" t="str">
        <f t="shared" si="81"/>
        <v/>
      </c>
      <c r="X344" s="79" t="str">
        <f t="shared" si="82"/>
        <v/>
      </c>
      <c r="Y344" s="77">
        <f t="shared" si="83"/>
        <v>0</v>
      </c>
      <c r="Z344" s="5">
        <v>0</v>
      </c>
      <c r="AA344" s="5">
        <v>0</v>
      </c>
      <c r="AC344" s="35" t="str">
        <f t="shared" si="80"/>
        <v/>
      </c>
    </row>
    <row r="345" spans="1:29">
      <c r="A345" s="80"/>
      <c r="B345" s="66">
        <v>42342</v>
      </c>
      <c r="C345" s="67">
        <v>212</v>
      </c>
      <c r="D345" s="68">
        <f t="shared" si="70"/>
        <v>565</v>
      </c>
      <c r="E345" s="69">
        <f t="shared" si="71"/>
        <v>335</v>
      </c>
      <c r="F345" s="70">
        <f t="shared" si="72"/>
        <v>0</v>
      </c>
      <c r="G345" s="71">
        <f t="shared" si="73"/>
        <v>0</v>
      </c>
      <c r="H345" s="68">
        <f t="shared" si="74"/>
        <v>900</v>
      </c>
      <c r="I345" s="72">
        <f t="shared" si="75"/>
        <v>0</v>
      </c>
      <c r="J345" s="72">
        <f t="shared" si="76"/>
        <v>0</v>
      </c>
      <c r="K345" s="71">
        <f t="shared" si="77"/>
        <v>1092.8600000000001</v>
      </c>
      <c r="L345" s="67">
        <f>'data''15'!C341</f>
        <v>1992.8600000000001</v>
      </c>
      <c r="M345" s="67">
        <f t="shared" si="78"/>
        <v>565</v>
      </c>
      <c r="N345" s="73">
        <f>'data''15'!D341</f>
        <v>900</v>
      </c>
      <c r="O345" s="70">
        <f>+'data''15'!F341</f>
        <v>50</v>
      </c>
      <c r="P345" s="74">
        <f t="shared" si="79"/>
        <v>950</v>
      </c>
      <c r="Q345" s="67">
        <f>IF('data''15'!G341&lt;Z345,'data''15'!G341,'data''15'!G341-Z345)</f>
        <v>565</v>
      </c>
      <c r="R345" s="75">
        <v>0</v>
      </c>
      <c r="S345" s="75">
        <v>0</v>
      </c>
      <c r="T345" s="75" t="str">
        <f>+'data''15'!H341</f>
        <v>N</v>
      </c>
      <c r="U345" s="76" t="str">
        <f>'data''15'!I341</f>
        <v>N</v>
      </c>
      <c r="V345" s="77"/>
      <c r="W345" s="78" t="str">
        <f t="shared" si="81"/>
        <v/>
      </c>
      <c r="X345" s="79" t="str">
        <f t="shared" si="82"/>
        <v/>
      </c>
      <c r="Y345" s="77">
        <f t="shared" si="83"/>
        <v>0</v>
      </c>
      <c r="Z345" s="5">
        <v>0</v>
      </c>
      <c r="AA345" s="5">
        <v>0</v>
      </c>
      <c r="AC345" s="35" t="str">
        <f t="shared" si="80"/>
        <v/>
      </c>
    </row>
    <row r="346" spans="1:29">
      <c r="A346" s="80"/>
      <c r="B346" s="66">
        <v>42343</v>
      </c>
      <c r="C346" s="67">
        <v>210</v>
      </c>
      <c r="D346" s="68">
        <f t="shared" si="70"/>
        <v>188</v>
      </c>
      <c r="E346" s="69">
        <f t="shared" si="71"/>
        <v>712</v>
      </c>
      <c r="F346" s="70">
        <f t="shared" si="72"/>
        <v>0</v>
      </c>
      <c r="G346" s="71">
        <f t="shared" si="73"/>
        <v>0</v>
      </c>
      <c r="H346" s="68">
        <f t="shared" si="74"/>
        <v>900</v>
      </c>
      <c r="I346" s="72">
        <f t="shared" si="75"/>
        <v>0</v>
      </c>
      <c r="J346" s="72">
        <f t="shared" si="76"/>
        <v>0</v>
      </c>
      <c r="K346" s="71">
        <f t="shared" si="77"/>
        <v>1092.17</v>
      </c>
      <c r="L346" s="67">
        <f>'data''15'!C342</f>
        <v>1992.17</v>
      </c>
      <c r="M346" s="67">
        <f t="shared" si="78"/>
        <v>188</v>
      </c>
      <c r="N346" s="73">
        <f>'data''15'!D342</f>
        <v>900</v>
      </c>
      <c r="O346" s="70">
        <f>+'data''15'!F342</f>
        <v>50</v>
      </c>
      <c r="P346" s="74">
        <f t="shared" si="79"/>
        <v>950</v>
      </c>
      <c r="Q346" s="67">
        <f>IF('data''15'!G342&lt;Z346,'data''15'!G342,'data''15'!G342-Z346)</f>
        <v>188</v>
      </c>
      <c r="R346" s="75">
        <v>0</v>
      </c>
      <c r="S346" s="75">
        <v>0</v>
      </c>
      <c r="T346" s="75" t="str">
        <f>+'data''15'!H342</f>
        <v>N</v>
      </c>
      <c r="U346" s="76" t="str">
        <f>'data''15'!I342</f>
        <v>N</v>
      </c>
      <c r="V346" s="77"/>
      <c r="W346" s="78" t="str">
        <f t="shared" si="81"/>
        <v/>
      </c>
      <c r="X346" s="79" t="str">
        <f t="shared" si="82"/>
        <v/>
      </c>
      <c r="Y346" s="77">
        <f t="shared" si="83"/>
        <v>0</v>
      </c>
      <c r="Z346" s="5">
        <v>0</v>
      </c>
      <c r="AA346" s="5">
        <v>0</v>
      </c>
      <c r="AC346" s="35" t="str">
        <f t="shared" si="80"/>
        <v/>
      </c>
    </row>
    <row r="347" spans="1:29">
      <c r="A347" s="80"/>
      <c r="B347" s="66">
        <v>42344</v>
      </c>
      <c r="C347" s="67">
        <v>210</v>
      </c>
      <c r="D347" s="68">
        <f t="shared" si="70"/>
        <v>188</v>
      </c>
      <c r="E347" s="69">
        <f t="shared" si="71"/>
        <v>712</v>
      </c>
      <c r="F347" s="70">
        <f t="shared" si="72"/>
        <v>0</v>
      </c>
      <c r="G347" s="71">
        <f t="shared" si="73"/>
        <v>0</v>
      </c>
      <c r="H347" s="68">
        <f t="shared" si="74"/>
        <v>900</v>
      </c>
      <c r="I347" s="72">
        <f t="shared" si="75"/>
        <v>0</v>
      </c>
      <c r="J347" s="72">
        <f t="shared" si="76"/>
        <v>0</v>
      </c>
      <c r="K347" s="71">
        <f t="shared" si="77"/>
        <v>1089.17</v>
      </c>
      <c r="L347" s="67">
        <f>'data''15'!C343</f>
        <v>1989.17</v>
      </c>
      <c r="M347" s="67">
        <f t="shared" si="78"/>
        <v>188</v>
      </c>
      <c r="N347" s="73">
        <f>'data''15'!D343</f>
        <v>900</v>
      </c>
      <c r="O347" s="70">
        <f>+'data''15'!F343</f>
        <v>50</v>
      </c>
      <c r="P347" s="74">
        <f t="shared" si="79"/>
        <v>950</v>
      </c>
      <c r="Q347" s="67">
        <f>IF('data''15'!G343&lt;Z347,'data''15'!G343,'data''15'!G343-Z347)</f>
        <v>188</v>
      </c>
      <c r="R347" s="75">
        <v>0</v>
      </c>
      <c r="S347" s="75">
        <v>0</v>
      </c>
      <c r="T347" s="75" t="str">
        <f>+'data''15'!H343</f>
        <v>N</v>
      </c>
      <c r="U347" s="76" t="str">
        <f>'data''15'!I343</f>
        <v>N</v>
      </c>
      <c r="V347" s="77"/>
      <c r="W347" s="78" t="str">
        <f t="shared" si="81"/>
        <v/>
      </c>
      <c r="X347" s="79" t="str">
        <f t="shared" si="82"/>
        <v/>
      </c>
      <c r="Y347" s="77">
        <f t="shared" si="83"/>
        <v>0</v>
      </c>
      <c r="Z347" s="5">
        <v>0</v>
      </c>
      <c r="AA347" s="5">
        <v>0</v>
      </c>
      <c r="AC347" s="35" t="str">
        <f t="shared" si="80"/>
        <v/>
      </c>
    </row>
    <row r="348" spans="1:29">
      <c r="A348" s="80"/>
      <c r="B348" s="66">
        <v>42345</v>
      </c>
      <c r="C348" s="67">
        <v>204</v>
      </c>
      <c r="D348" s="68">
        <f t="shared" si="70"/>
        <v>188</v>
      </c>
      <c r="E348" s="69">
        <f t="shared" si="71"/>
        <v>712</v>
      </c>
      <c r="F348" s="70">
        <f t="shared" si="72"/>
        <v>0</v>
      </c>
      <c r="G348" s="71">
        <f t="shared" si="73"/>
        <v>0</v>
      </c>
      <c r="H348" s="68">
        <f t="shared" si="74"/>
        <v>900</v>
      </c>
      <c r="I348" s="72">
        <f t="shared" si="75"/>
        <v>0</v>
      </c>
      <c r="J348" s="72">
        <f t="shared" si="76"/>
        <v>0</v>
      </c>
      <c r="K348" s="71">
        <f t="shared" si="77"/>
        <v>1087.6599999999999</v>
      </c>
      <c r="L348" s="67">
        <f>'data''15'!C344</f>
        <v>1987.6599999999999</v>
      </c>
      <c r="M348" s="67">
        <f t="shared" si="78"/>
        <v>188</v>
      </c>
      <c r="N348" s="73">
        <f>'data''15'!D344</f>
        <v>900</v>
      </c>
      <c r="O348" s="70">
        <f>+'data''15'!F344</f>
        <v>50</v>
      </c>
      <c r="P348" s="74">
        <f t="shared" si="79"/>
        <v>950</v>
      </c>
      <c r="Q348" s="67">
        <f>IF('data''15'!G344&lt;Z348,'data''15'!G344,'data''15'!G344-Z348)</f>
        <v>188</v>
      </c>
      <c r="R348" s="75">
        <v>0</v>
      </c>
      <c r="S348" s="75">
        <v>0</v>
      </c>
      <c r="T348" s="75" t="str">
        <f>+'data''15'!H344</f>
        <v>N</v>
      </c>
      <c r="U348" s="76" t="str">
        <f>'data''15'!I344</f>
        <v>N</v>
      </c>
      <c r="V348" s="77"/>
      <c r="W348" s="78" t="str">
        <f t="shared" si="81"/>
        <v/>
      </c>
      <c r="X348" s="79" t="str">
        <f t="shared" si="82"/>
        <v/>
      </c>
      <c r="Y348" s="77">
        <f t="shared" si="83"/>
        <v>0</v>
      </c>
      <c r="Z348" s="5">
        <v>0</v>
      </c>
      <c r="AA348" s="5">
        <v>0</v>
      </c>
      <c r="AC348" s="35" t="str">
        <f t="shared" si="80"/>
        <v/>
      </c>
    </row>
    <row r="349" spans="1:29">
      <c r="A349" s="80"/>
      <c r="B349" s="66">
        <v>42346</v>
      </c>
      <c r="C349" s="67">
        <v>200</v>
      </c>
      <c r="D349" s="68">
        <f t="shared" si="70"/>
        <v>184</v>
      </c>
      <c r="E349" s="69">
        <f t="shared" si="71"/>
        <v>716</v>
      </c>
      <c r="F349" s="70">
        <f t="shared" si="72"/>
        <v>0</v>
      </c>
      <c r="G349" s="71">
        <f t="shared" si="73"/>
        <v>0</v>
      </c>
      <c r="H349" s="68">
        <f t="shared" si="74"/>
        <v>900</v>
      </c>
      <c r="I349" s="72">
        <f t="shared" si="75"/>
        <v>0</v>
      </c>
      <c r="J349" s="72">
        <f t="shared" si="76"/>
        <v>0</v>
      </c>
      <c r="K349" s="71">
        <f t="shared" si="77"/>
        <v>1087.9682931755292</v>
      </c>
      <c r="L349" s="67">
        <f>'data''15'!C345</f>
        <v>1987.9682931755292</v>
      </c>
      <c r="M349" s="67">
        <f t="shared" si="78"/>
        <v>184</v>
      </c>
      <c r="N349" s="73">
        <f>'data''15'!D345</f>
        <v>900</v>
      </c>
      <c r="O349" s="70">
        <f>+'data''15'!F345</f>
        <v>50</v>
      </c>
      <c r="P349" s="74">
        <f t="shared" si="79"/>
        <v>950</v>
      </c>
      <c r="Q349" s="67">
        <f>IF('data''15'!G345&lt;Z349,'data''15'!G345,'data''15'!G345-Z349)</f>
        <v>184</v>
      </c>
      <c r="R349" s="75">
        <v>0</v>
      </c>
      <c r="S349" s="75">
        <v>0</v>
      </c>
      <c r="T349" s="75" t="str">
        <f>+'data''15'!H345</f>
        <v>N</v>
      </c>
      <c r="U349" s="76" t="str">
        <f>'data''15'!I345</f>
        <v>N</v>
      </c>
      <c r="V349" s="77"/>
      <c r="W349" s="78" t="str">
        <f t="shared" si="81"/>
        <v/>
      </c>
      <c r="X349" s="79" t="str">
        <f t="shared" si="82"/>
        <v/>
      </c>
      <c r="Y349" s="77">
        <f t="shared" si="83"/>
        <v>0</v>
      </c>
      <c r="Z349" s="5">
        <v>0</v>
      </c>
      <c r="AA349" s="5">
        <v>0</v>
      </c>
      <c r="AC349" s="35" t="str">
        <f t="shared" si="80"/>
        <v/>
      </c>
    </row>
    <row r="350" spans="1:29">
      <c r="A350" s="80"/>
      <c r="B350" s="66">
        <v>42347</v>
      </c>
      <c r="C350" s="67">
        <v>199</v>
      </c>
      <c r="D350" s="68">
        <f t="shared" si="70"/>
        <v>188</v>
      </c>
      <c r="E350" s="69">
        <f t="shared" si="71"/>
        <v>712</v>
      </c>
      <c r="F350" s="70">
        <f t="shared" si="72"/>
        <v>0</v>
      </c>
      <c r="G350" s="71">
        <f t="shared" si="73"/>
        <v>0</v>
      </c>
      <c r="H350" s="68">
        <f t="shared" si="74"/>
        <v>900</v>
      </c>
      <c r="I350" s="72">
        <f t="shared" si="75"/>
        <v>0</v>
      </c>
      <c r="J350" s="72">
        <f t="shared" si="76"/>
        <v>0</v>
      </c>
      <c r="K350" s="71">
        <f t="shared" si="77"/>
        <v>993.33909255238996</v>
      </c>
      <c r="L350" s="67">
        <f>'data''15'!C346</f>
        <v>1893.33909255239</v>
      </c>
      <c r="M350" s="67">
        <f t="shared" si="78"/>
        <v>188</v>
      </c>
      <c r="N350" s="73">
        <f>'data''15'!D346</f>
        <v>900</v>
      </c>
      <c r="O350" s="70">
        <f>+'data''15'!F346</f>
        <v>50</v>
      </c>
      <c r="P350" s="74">
        <f t="shared" si="79"/>
        <v>950</v>
      </c>
      <c r="Q350" s="67">
        <f>IF('data''15'!G346&lt;Z350,'data''15'!G346,'data''15'!G346-Z350)</f>
        <v>188</v>
      </c>
      <c r="R350" s="75">
        <v>0</v>
      </c>
      <c r="S350" s="75">
        <v>0</v>
      </c>
      <c r="T350" s="75" t="str">
        <f>+'data''15'!H346</f>
        <v>N</v>
      </c>
      <c r="U350" s="76" t="str">
        <f>'data''15'!I346</f>
        <v>N</v>
      </c>
      <c r="V350" s="77"/>
      <c r="W350" s="78" t="str">
        <f t="shared" si="81"/>
        <v/>
      </c>
      <c r="X350" s="79" t="str">
        <f t="shared" si="82"/>
        <v/>
      </c>
      <c r="Y350" s="77">
        <f t="shared" si="83"/>
        <v>0</v>
      </c>
      <c r="Z350" s="5">
        <v>0</v>
      </c>
      <c r="AA350" s="5">
        <v>0</v>
      </c>
      <c r="AC350" s="35" t="str">
        <f t="shared" si="80"/>
        <v/>
      </c>
    </row>
    <row r="351" spans="1:29">
      <c r="A351" s="80"/>
      <c r="B351" s="66">
        <v>42348</v>
      </c>
      <c r="C351" s="67">
        <v>198</v>
      </c>
      <c r="D351" s="68">
        <f t="shared" si="70"/>
        <v>184</v>
      </c>
      <c r="E351" s="69">
        <f t="shared" si="71"/>
        <v>716</v>
      </c>
      <c r="F351" s="70">
        <f t="shared" si="72"/>
        <v>0</v>
      </c>
      <c r="G351" s="71">
        <f t="shared" si="73"/>
        <v>0</v>
      </c>
      <c r="H351" s="68">
        <f t="shared" si="74"/>
        <v>900</v>
      </c>
      <c r="I351" s="72">
        <f t="shared" si="75"/>
        <v>0</v>
      </c>
      <c r="J351" s="72">
        <f t="shared" si="76"/>
        <v>0</v>
      </c>
      <c r="K351" s="71">
        <f t="shared" si="77"/>
        <v>795.32010802907803</v>
      </c>
      <c r="L351" s="67">
        <f>'data''15'!C347</f>
        <v>1695.320108029078</v>
      </c>
      <c r="M351" s="67">
        <f t="shared" si="78"/>
        <v>184</v>
      </c>
      <c r="N351" s="73">
        <f>'data''15'!D347</f>
        <v>900</v>
      </c>
      <c r="O351" s="70">
        <f>+'data''15'!F347</f>
        <v>50</v>
      </c>
      <c r="P351" s="74">
        <f t="shared" si="79"/>
        <v>950</v>
      </c>
      <c r="Q351" s="67">
        <f>IF('data''15'!G347&lt;Z351,'data''15'!G347,'data''15'!G347-Z351)</f>
        <v>184</v>
      </c>
      <c r="R351" s="75">
        <v>0</v>
      </c>
      <c r="S351" s="75">
        <v>0</v>
      </c>
      <c r="T351" s="75" t="str">
        <f>+'data''15'!H347</f>
        <v>N</v>
      </c>
      <c r="U351" s="76" t="str">
        <f>'data''15'!I347</f>
        <v>N</v>
      </c>
      <c r="V351" s="77"/>
      <c r="W351" s="78" t="str">
        <f t="shared" si="81"/>
        <v/>
      </c>
      <c r="X351" s="79" t="str">
        <f t="shared" si="82"/>
        <v/>
      </c>
      <c r="Y351" s="77">
        <f t="shared" si="83"/>
        <v>0</v>
      </c>
      <c r="Z351" s="5">
        <v>0</v>
      </c>
      <c r="AA351" s="5">
        <v>0</v>
      </c>
      <c r="AC351" s="35" t="str">
        <f t="shared" si="80"/>
        <v/>
      </c>
    </row>
    <row r="352" spans="1:29">
      <c r="A352" s="80"/>
      <c r="B352" s="66">
        <v>42349</v>
      </c>
      <c r="C352" s="67">
        <v>195</v>
      </c>
      <c r="D352" s="68">
        <f t="shared" si="70"/>
        <v>190</v>
      </c>
      <c r="E352" s="69">
        <f t="shared" si="71"/>
        <v>710</v>
      </c>
      <c r="F352" s="70">
        <f t="shared" si="72"/>
        <v>0</v>
      </c>
      <c r="G352" s="71">
        <f t="shared" si="73"/>
        <v>0</v>
      </c>
      <c r="H352" s="68">
        <f t="shared" si="74"/>
        <v>900</v>
      </c>
      <c r="I352" s="72">
        <f t="shared" si="75"/>
        <v>0</v>
      </c>
      <c r="J352" s="72">
        <f t="shared" si="76"/>
        <v>0</v>
      </c>
      <c r="K352" s="71">
        <f t="shared" si="77"/>
        <v>592.60406493922005</v>
      </c>
      <c r="L352" s="67">
        <f>'data''15'!C348</f>
        <v>1492.6040649392201</v>
      </c>
      <c r="M352" s="67">
        <f t="shared" si="78"/>
        <v>190</v>
      </c>
      <c r="N352" s="73">
        <f>'data''15'!D348</f>
        <v>900</v>
      </c>
      <c r="O352" s="70">
        <f>+'data''15'!F348</f>
        <v>50</v>
      </c>
      <c r="P352" s="74">
        <f t="shared" si="79"/>
        <v>950</v>
      </c>
      <c r="Q352" s="67">
        <f>IF('data''15'!G348&lt;Z352,'data''15'!G348,'data''15'!G348-Z352)</f>
        <v>190</v>
      </c>
      <c r="R352" s="75">
        <v>0</v>
      </c>
      <c r="S352" s="75">
        <v>0</v>
      </c>
      <c r="T352" s="75" t="str">
        <f>+'data''15'!H348</f>
        <v>N</v>
      </c>
      <c r="U352" s="76" t="str">
        <f>'data''15'!I348</f>
        <v>N</v>
      </c>
      <c r="V352" s="77"/>
      <c r="W352" s="78" t="str">
        <f t="shared" si="81"/>
        <v/>
      </c>
      <c r="X352" s="79" t="str">
        <f t="shared" si="82"/>
        <v/>
      </c>
      <c r="Y352" s="77">
        <f t="shared" si="83"/>
        <v>0</v>
      </c>
      <c r="Z352" s="5">
        <v>0</v>
      </c>
      <c r="AA352" s="5">
        <v>0</v>
      </c>
      <c r="AC352" s="35" t="str">
        <f t="shared" si="80"/>
        <v/>
      </c>
    </row>
    <row r="353" spans="1:29">
      <c r="A353" s="80"/>
      <c r="B353" s="66">
        <v>42350</v>
      </c>
      <c r="C353" s="67">
        <v>195</v>
      </c>
      <c r="D353" s="68">
        <f t="shared" si="70"/>
        <v>188</v>
      </c>
      <c r="E353" s="69">
        <f t="shared" si="71"/>
        <v>712</v>
      </c>
      <c r="F353" s="70">
        <f t="shared" si="72"/>
        <v>0</v>
      </c>
      <c r="G353" s="71">
        <f t="shared" si="73"/>
        <v>0</v>
      </c>
      <c r="H353" s="68">
        <f t="shared" si="74"/>
        <v>900</v>
      </c>
      <c r="I353" s="72">
        <f t="shared" si="75"/>
        <v>0</v>
      </c>
      <c r="J353" s="72">
        <f t="shared" si="76"/>
        <v>0</v>
      </c>
      <c r="K353" s="71">
        <f t="shared" si="77"/>
        <v>391.91011912272097</v>
      </c>
      <c r="L353" s="67">
        <f>'data''15'!C349</f>
        <v>1291.910119122721</v>
      </c>
      <c r="M353" s="67">
        <f t="shared" si="78"/>
        <v>188</v>
      </c>
      <c r="N353" s="73">
        <f>'data''15'!D349</f>
        <v>900</v>
      </c>
      <c r="O353" s="70">
        <f>+'data''15'!F349</f>
        <v>50</v>
      </c>
      <c r="P353" s="74">
        <f t="shared" si="79"/>
        <v>950</v>
      </c>
      <c r="Q353" s="67">
        <f>IF('data''15'!G349&lt;Z353,'data''15'!G349,'data''15'!G349-Z353)</f>
        <v>188</v>
      </c>
      <c r="R353" s="75">
        <v>0</v>
      </c>
      <c r="S353" s="75">
        <v>0</v>
      </c>
      <c r="T353" s="75" t="str">
        <f>+'data''15'!H349</f>
        <v>N</v>
      </c>
      <c r="U353" s="76" t="str">
        <f>'data''15'!I349</f>
        <v>N</v>
      </c>
      <c r="V353" s="77"/>
      <c r="W353" s="78" t="str">
        <f t="shared" si="81"/>
        <v/>
      </c>
      <c r="X353" s="79" t="str">
        <f t="shared" si="82"/>
        <v/>
      </c>
      <c r="Y353" s="77">
        <f t="shared" si="83"/>
        <v>0</v>
      </c>
      <c r="Z353" s="5">
        <v>0</v>
      </c>
      <c r="AA353" s="5">
        <v>0</v>
      </c>
      <c r="AC353" s="35" t="str">
        <f t="shared" si="80"/>
        <v/>
      </c>
    </row>
    <row r="354" spans="1:29">
      <c r="A354" s="80"/>
      <c r="B354" s="66">
        <v>42351</v>
      </c>
      <c r="C354" s="67">
        <v>195</v>
      </c>
      <c r="D354" s="68">
        <f t="shared" si="70"/>
        <v>188</v>
      </c>
      <c r="E354" s="69">
        <f t="shared" si="71"/>
        <v>712</v>
      </c>
      <c r="F354" s="70">
        <f t="shared" si="72"/>
        <v>0</v>
      </c>
      <c r="G354" s="71">
        <f t="shared" si="73"/>
        <v>0</v>
      </c>
      <c r="H354" s="68">
        <f t="shared" si="74"/>
        <v>900</v>
      </c>
      <c r="I354" s="72">
        <f t="shared" si="75"/>
        <v>0</v>
      </c>
      <c r="J354" s="72">
        <f t="shared" si="76"/>
        <v>0</v>
      </c>
      <c r="K354" s="71">
        <f t="shared" si="77"/>
        <v>290.40644428214</v>
      </c>
      <c r="L354" s="67">
        <f>'data''15'!C350</f>
        <v>1190.40644428214</v>
      </c>
      <c r="M354" s="67">
        <f t="shared" si="78"/>
        <v>188</v>
      </c>
      <c r="N354" s="73">
        <f>'data''15'!D350</f>
        <v>900</v>
      </c>
      <c r="O354" s="70">
        <f>+'data''15'!F350</f>
        <v>50</v>
      </c>
      <c r="P354" s="74">
        <f t="shared" si="79"/>
        <v>950</v>
      </c>
      <c r="Q354" s="67">
        <f>IF('data''15'!G350&lt;Z354,'data''15'!G350,'data''15'!G350-Z354)</f>
        <v>188</v>
      </c>
      <c r="R354" s="75">
        <v>0</v>
      </c>
      <c r="S354" s="75">
        <v>0</v>
      </c>
      <c r="T354" s="75" t="str">
        <f>+'data''15'!H350</f>
        <v>N</v>
      </c>
      <c r="U354" s="76" t="str">
        <f>'data''15'!I350</f>
        <v>N</v>
      </c>
      <c r="V354" s="77"/>
      <c r="W354" s="78" t="str">
        <f t="shared" si="81"/>
        <v/>
      </c>
      <c r="X354" s="79" t="str">
        <f t="shared" si="82"/>
        <v/>
      </c>
      <c r="Y354" s="77">
        <f t="shared" si="83"/>
        <v>0</v>
      </c>
      <c r="Z354" s="5">
        <v>0</v>
      </c>
      <c r="AA354" s="5">
        <v>0</v>
      </c>
      <c r="AC354" s="35" t="str">
        <f t="shared" si="80"/>
        <v/>
      </c>
    </row>
    <row r="355" spans="1:29">
      <c r="A355" s="80"/>
      <c r="B355" s="66">
        <v>42352</v>
      </c>
      <c r="C355" s="67">
        <v>192</v>
      </c>
      <c r="D355" s="68">
        <f t="shared" si="70"/>
        <v>188</v>
      </c>
      <c r="E355" s="69">
        <f t="shared" si="71"/>
        <v>712</v>
      </c>
      <c r="F355" s="70">
        <f t="shared" si="72"/>
        <v>0</v>
      </c>
      <c r="G355" s="71">
        <f t="shared" si="73"/>
        <v>0</v>
      </c>
      <c r="H355" s="68">
        <f t="shared" si="74"/>
        <v>900</v>
      </c>
      <c r="I355" s="72">
        <f t="shared" si="75"/>
        <v>0</v>
      </c>
      <c r="J355" s="72">
        <f t="shared" si="76"/>
        <v>0</v>
      </c>
      <c r="K355" s="71">
        <f t="shared" si="77"/>
        <v>287.97000000000003</v>
      </c>
      <c r="L355" s="67">
        <f>'data''15'!C351</f>
        <v>1187.97</v>
      </c>
      <c r="M355" s="67">
        <f t="shared" si="78"/>
        <v>188</v>
      </c>
      <c r="N355" s="73">
        <f>'data''15'!D351</f>
        <v>900</v>
      </c>
      <c r="O355" s="70">
        <f>+'data''15'!F351</f>
        <v>50</v>
      </c>
      <c r="P355" s="74">
        <f t="shared" si="79"/>
        <v>950</v>
      </c>
      <c r="Q355" s="67">
        <f>IF('data''15'!G351&lt;Z355,'data''15'!G351,'data''15'!G351-Z355)</f>
        <v>188</v>
      </c>
      <c r="R355" s="75">
        <v>0</v>
      </c>
      <c r="S355" s="75">
        <v>0</v>
      </c>
      <c r="T355" s="75" t="str">
        <f>+'data''15'!H351</f>
        <v>N</v>
      </c>
      <c r="U355" s="76" t="str">
        <f>'data''15'!I351</f>
        <v>N</v>
      </c>
      <c r="V355" s="77"/>
      <c r="W355" s="78" t="str">
        <f t="shared" si="81"/>
        <v/>
      </c>
      <c r="X355" s="79" t="str">
        <f t="shared" si="82"/>
        <v/>
      </c>
      <c r="Y355" s="77">
        <f t="shared" si="83"/>
        <v>0</v>
      </c>
      <c r="Z355" s="5">
        <v>0</v>
      </c>
      <c r="AA355" s="5">
        <v>0</v>
      </c>
      <c r="AC355" s="35" t="str">
        <f t="shared" si="80"/>
        <v/>
      </c>
    </row>
    <row r="356" spans="1:29">
      <c r="A356" s="80"/>
      <c r="B356" s="66">
        <v>42353</v>
      </c>
      <c r="C356" s="67">
        <v>187</v>
      </c>
      <c r="D356" s="68">
        <f t="shared" si="70"/>
        <v>193</v>
      </c>
      <c r="E356" s="69">
        <f t="shared" si="71"/>
        <v>707</v>
      </c>
      <c r="F356" s="70">
        <f t="shared" si="72"/>
        <v>0</v>
      </c>
      <c r="G356" s="71">
        <f t="shared" si="73"/>
        <v>0</v>
      </c>
      <c r="H356" s="68">
        <f t="shared" si="74"/>
        <v>900</v>
      </c>
      <c r="I356" s="72">
        <f t="shared" si="75"/>
        <v>0</v>
      </c>
      <c r="J356" s="72">
        <f t="shared" si="76"/>
        <v>0</v>
      </c>
      <c r="K356" s="71">
        <f t="shared" si="77"/>
        <v>288.51600000000008</v>
      </c>
      <c r="L356" s="67">
        <f>'data''15'!C352</f>
        <v>1188.5160000000001</v>
      </c>
      <c r="M356" s="67">
        <f t="shared" si="78"/>
        <v>193</v>
      </c>
      <c r="N356" s="73">
        <f>'data''15'!D352</f>
        <v>900</v>
      </c>
      <c r="O356" s="70">
        <f>+'data''15'!F352</f>
        <v>50</v>
      </c>
      <c r="P356" s="74">
        <f t="shared" si="79"/>
        <v>950</v>
      </c>
      <c r="Q356" s="67">
        <f>IF('data''15'!G352&lt;Z356,'data''15'!G352,'data''15'!G352-Z356)</f>
        <v>193</v>
      </c>
      <c r="R356" s="75">
        <v>0</v>
      </c>
      <c r="S356" s="75">
        <v>0</v>
      </c>
      <c r="T356" s="75" t="str">
        <f>+'data''15'!H352</f>
        <v>N</v>
      </c>
      <c r="U356" s="76" t="str">
        <f>'data''15'!I352</f>
        <v>N</v>
      </c>
      <c r="V356" s="77"/>
      <c r="W356" s="78" t="str">
        <f t="shared" si="81"/>
        <v/>
      </c>
      <c r="X356" s="79" t="str">
        <f t="shared" si="82"/>
        <v/>
      </c>
      <c r="Y356" s="77">
        <f t="shared" si="83"/>
        <v>0</v>
      </c>
      <c r="Z356" s="5">
        <v>0</v>
      </c>
      <c r="AA356" s="5">
        <v>0</v>
      </c>
      <c r="AC356" s="35" t="str">
        <f t="shared" si="80"/>
        <v/>
      </c>
    </row>
    <row r="357" spans="1:29">
      <c r="A357" s="80"/>
      <c r="B357" s="66">
        <v>42354</v>
      </c>
      <c r="C357" s="67">
        <v>185</v>
      </c>
      <c r="D357" s="68">
        <f t="shared" si="70"/>
        <v>188</v>
      </c>
      <c r="E357" s="69">
        <f t="shared" si="71"/>
        <v>712</v>
      </c>
      <c r="F357" s="70">
        <f t="shared" si="72"/>
        <v>0</v>
      </c>
      <c r="G357" s="71">
        <f t="shared" si="73"/>
        <v>0</v>
      </c>
      <c r="H357" s="68">
        <f t="shared" si="74"/>
        <v>900</v>
      </c>
      <c r="I357" s="72">
        <f t="shared" si="75"/>
        <v>0</v>
      </c>
      <c r="J357" s="72">
        <f t="shared" si="76"/>
        <v>0</v>
      </c>
      <c r="K357" s="71">
        <f t="shared" si="77"/>
        <v>291.98900000000003</v>
      </c>
      <c r="L357" s="67">
        <f>'data''15'!C353</f>
        <v>1191.989</v>
      </c>
      <c r="M357" s="67">
        <f t="shared" si="78"/>
        <v>188</v>
      </c>
      <c r="N357" s="73">
        <f>'data''15'!D353</f>
        <v>900</v>
      </c>
      <c r="O357" s="70">
        <f>+'data''15'!F353</f>
        <v>50</v>
      </c>
      <c r="P357" s="74">
        <f t="shared" si="79"/>
        <v>950</v>
      </c>
      <c r="Q357" s="67">
        <f>IF('data''15'!G353&lt;Z357,'data''15'!G353,'data''15'!G353-Z357)</f>
        <v>188</v>
      </c>
      <c r="R357" s="75">
        <v>0</v>
      </c>
      <c r="S357" s="75">
        <v>0</v>
      </c>
      <c r="T357" s="75" t="str">
        <f>+'data''15'!H353</f>
        <v>N</v>
      </c>
      <c r="U357" s="76" t="str">
        <f>'data''15'!I353</f>
        <v>N</v>
      </c>
      <c r="V357" s="77"/>
      <c r="W357" s="78" t="str">
        <f t="shared" si="81"/>
        <v/>
      </c>
      <c r="X357" s="79" t="str">
        <f t="shared" si="82"/>
        <v/>
      </c>
      <c r="Y357" s="77">
        <f t="shared" si="83"/>
        <v>0</v>
      </c>
      <c r="Z357" s="5">
        <v>0</v>
      </c>
      <c r="AA357" s="5">
        <v>0</v>
      </c>
      <c r="AC357" s="35" t="str">
        <f t="shared" si="80"/>
        <v/>
      </c>
    </row>
    <row r="358" spans="1:29">
      <c r="A358" s="80"/>
      <c r="B358" s="66">
        <v>42355</v>
      </c>
      <c r="C358" s="67">
        <v>185</v>
      </c>
      <c r="D358" s="68">
        <f t="shared" si="70"/>
        <v>184</v>
      </c>
      <c r="E358" s="69">
        <f t="shared" si="71"/>
        <v>716</v>
      </c>
      <c r="F358" s="70">
        <f t="shared" si="72"/>
        <v>0</v>
      </c>
      <c r="G358" s="71">
        <f t="shared" si="73"/>
        <v>0</v>
      </c>
      <c r="H358" s="68">
        <f t="shared" si="74"/>
        <v>900</v>
      </c>
      <c r="I358" s="72">
        <f t="shared" si="75"/>
        <v>0</v>
      </c>
      <c r="J358" s="72">
        <f t="shared" si="76"/>
        <v>0</v>
      </c>
      <c r="K358" s="71">
        <f t="shared" si="77"/>
        <v>292.70000000000005</v>
      </c>
      <c r="L358" s="67">
        <f>'data''15'!C354</f>
        <v>1192.7</v>
      </c>
      <c r="M358" s="67">
        <f t="shared" si="78"/>
        <v>184</v>
      </c>
      <c r="N358" s="73">
        <f>'data''15'!D354</f>
        <v>900</v>
      </c>
      <c r="O358" s="70">
        <f>+'data''15'!F354</f>
        <v>50</v>
      </c>
      <c r="P358" s="74">
        <f t="shared" si="79"/>
        <v>950</v>
      </c>
      <c r="Q358" s="67">
        <f>IF('data''15'!G354&lt;Z358,'data''15'!G354,'data''15'!G354-Z358)</f>
        <v>184</v>
      </c>
      <c r="R358" s="75">
        <v>0</v>
      </c>
      <c r="S358" s="75">
        <v>0</v>
      </c>
      <c r="T358" s="75" t="str">
        <f>+'data''15'!H354</f>
        <v>N</v>
      </c>
      <c r="U358" s="76" t="str">
        <f>'data''15'!I354</f>
        <v>N</v>
      </c>
      <c r="V358" s="77"/>
      <c r="W358" s="78" t="str">
        <f t="shared" si="81"/>
        <v/>
      </c>
      <c r="X358" s="79" t="str">
        <f t="shared" si="82"/>
        <v/>
      </c>
      <c r="Y358" s="77">
        <f t="shared" si="83"/>
        <v>0</v>
      </c>
      <c r="Z358" s="5">
        <v>0</v>
      </c>
      <c r="AA358" s="5">
        <v>0</v>
      </c>
      <c r="AC358" s="35" t="str">
        <f t="shared" si="80"/>
        <v/>
      </c>
    </row>
    <row r="359" spans="1:29">
      <c r="A359" s="80"/>
      <c r="B359" s="66">
        <v>42356</v>
      </c>
      <c r="C359" s="67">
        <v>149</v>
      </c>
      <c r="D359" s="68">
        <f t="shared" si="70"/>
        <v>321</v>
      </c>
      <c r="E359" s="69">
        <f t="shared" si="71"/>
        <v>579</v>
      </c>
      <c r="F359" s="70">
        <f t="shared" si="72"/>
        <v>0</v>
      </c>
      <c r="G359" s="71">
        <f t="shared" si="73"/>
        <v>0</v>
      </c>
      <c r="H359" s="68">
        <f t="shared" si="74"/>
        <v>900</v>
      </c>
      <c r="I359" s="72">
        <f t="shared" si="75"/>
        <v>0</v>
      </c>
      <c r="J359" s="72">
        <f t="shared" si="76"/>
        <v>0</v>
      </c>
      <c r="K359" s="71">
        <f t="shared" si="77"/>
        <v>295.57999999999993</v>
      </c>
      <c r="L359" s="67">
        <f>'data''15'!C355</f>
        <v>1195.58</v>
      </c>
      <c r="M359" s="67">
        <f t="shared" si="78"/>
        <v>321</v>
      </c>
      <c r="N359" s="73">
        <f>'data''15'!D355</f>
        <v>900</v>
      </c>
      <c r="O359" s="70">
        <f>+'data''15'!F355</f>
        <v>50</v>
      </c>
      <c r="P359" s="74">
        <f t="shared" si="79"/>
        <v>950</v>
      </c>
      <c r="Q359" s="67">
        <f>IF('data''15'!G355&lt;Z359,'data''15'!G355,'data''15'!G355-Z359)</f>
        <v>321</v>
      </c>
      <c r="R359" s="75">
        <v>0</v>
      </c>
      <c r="S359" s="75">
        <v>0</v>
      </c>
      <c r="T359" s="75" t="str">
        <f>+'data''15'!H355</f>
        <v>N</v>
      </c>
      <c r="U359" s="76" t="str">
        <f>'data''15'!I355</f>
        <v>N</v>
      </c>
      <c r="V359" s="77"/>
      <c r="W359" s="78" t="str">
        <f t="shared" si="81"/>
        <v/>
      </c>
      <c r="X359" s="79" t="str">
        <f t="shared" si="82"/>
        <v/>
      </c>
      <c r="Y359" s="77">
        <f t="shared" si="83"/>
        <v>0</v>
      </c>
      <c r="Z359" s="5">
        <v>0</v>
      </c>
      <c r="AA359" s="5">
        <v>0</v>
      </c>
      <c r="AC359" s="35" t="str">
        <f t="shared" si="80"/>
        <v/>
      </c>
    </row>
    <row r="360" spans="1:29">
      <c r="A360" s="80"/>
      <c r="B360" s="66">
        <v>42357</v>
      </c>
      <c r="C360" s="67">
        <v>135</v>
      </c>
      <c r="D360" s="68">
        <f t="shared" si="70"/>
        <v>505</v>
      </c>
      <c r="E360" s="69">
        <f t="shared" si="71"/>
        <v>395</v>
      </c>
      <c r="F360" s="70">
        <f t="shared" si="72"/>
        <v>0</v>
      </c>
      <c r="G360" s="71">
        <f t="shared" si="73"/>
        <v>0</v>
      </c>
      <c r="H360" s="68">
        <f t="shared" si="74"/>
        <v>900</v>
      </c>
      <c r="I360" s="72">
        <f t="shared" si="75"/>
        <v>0</v>
      </c>
      <c r="J360" s="72">
        <f t="shared" si="76"/>
        <v>0</v>
      </c>
      <c r="K360" s="71">
        <f t="shared" si="77"/>
        <v>295.48829999999998</v>
      </c>
      <c r="L360" s="67">
        <f>'data''15'!C356</f>
        <v>1195.4883</v>
      </c>
      <c r="M360" s="67">
        <f t="shared" si="78"/>
        <v>505</v>
      </c>
      <c r="N360" s="73">
        <f>'data''15'!D356</f>
        <v>900</v>
      </c>
      <c r="O360" s="70">
        <f>+'data''15'!F356</f>
        <v>50</v>
      </c>
      <c r="P360" s="74">
        <f t="shared" si="79"/>
        <v>950</v>
      </c>
      <c r="Q360" s="67">
        <f>IF('data''15'!G356&lt;Z360,'data''15'!G356,'data''15'!G356-Z360)</f>
        <v>505</v>
      </c>
      <c r="R360" s="75">
        <v>0</v>
      </c>
      <c r="S360" s="75">
        <v>0</v>
      </c>
      <c r="T360" s="75" t="str">
        <f>+'data''15'!H356</f>
        <v>N</v>
      </c>
      <c r="U360" s="76" t="str">
        <f>'data''15'!I356</f>
        <v>N</v>
      </c>
      <c r="V360" s="77"/>
      <c r="W360" s="78" t="str">
        <f t="shared" si="81"/>
        <v/>
      </c>
      <c r="X360" s="79" t="str">
        <f t="shared" si="82"/>
        <v/>
      </c>
      <c r="Y360" s="77">
        <f t="shared" si="83"/>
        <v>0</v>
      </c>
      <c r="Z360" s="5">
        <v>0</v>
      </c>
      <c r="AA360" s="5">
        <v>0</v>
      </c>
      <c r="AC360" s="35" t="str">
        <f t="shared" si="80"/>
        <v/>
      </c>
    </row>
    <row r="361" spans="1:29">
      <c r="A361" s="80"/>
      <c r="B361" s="66">
        <v>42358</v>
      </c>
      <c r="C361" s="67">
        <v>135</v>
      </c>
      <c r="D361" s="68">
        <f t="shared" si="70"/>
        <v>649</v>
      </c>
      <c r="E361" s="69">
        <f t="shared" si="71"/>
        <v>251</v>
      </c>
      <c r="F361" s="70">
        <f t="shared" si="72"/>
        <v>0</v>
      </c>
      <c r="G361" s="71">
        <f t="shared" si="73"/>
        <v>0</v>
      </c>
      <c r="H361" s="68">
        <f t="shared" si="74"/>
        <v>900</v>
      </c>
      <c r="I361" s="72">
        <f t="shared" si="75"/>
        <v>0</v>
      </c>
      <c r="J361" s="72">
        <f t="shared" si="76"/>
        <v>0</v>
      </c>
      <c r="K361" s="71">
        <f t="shared" si="77"/>
        <v>293.84000000000015</v>
      </c>
      <c r="L361" s="67">
        <f>'data''15'!C357</f>
        <v>1193.8400000000001</v>
      </c>
      <c r="M361" s="67">
        <f t="shared" si="78"/>
        <v>649</v>
      </c>
      <c r="N361" s="73">
        <f>'data''15'!D357</f>
        <v>900</v>
      </c>
      <c r="O361" s="70">
        <f>+'data''15'!F357</f>
        <v>50</v>
      </c>
      <c r="P361" s="74">
        <f t="shared" si="79"/>
        <v>950</v>
      </c>
      <c r="Q361" s="67">
        <f>IF('data''15'!G357&lt;Z361,'data''15'!G357,'data''15'!G357-Z361)</f>
        <v>649</v>
      </c>
      <c r="R361" s="75">
        <v>0</v>
      </c>
      <c r="S361" s="75">
        <v>0</v>
      </c>
      <c r="T361" s="75" t="str">
        <f>+'data''15'!H357</f>
        <v>N</v>
      </c>
      <c r="U361" s="76" t="str">
        <f>'data''15'!I357</f>
        <v>N</v>
      </c>
      <c r="V361" s="77"/>
      <c r="W361" s="78" t="str">
        <f t="shared" si="81"/>
        <v/>
      </c>
      <c r="X361" s="79" t="str">
        <f t="shared" si="82"/>
        <v/>
      </c>
      <c r="Y361" s="77">
        <f t="shared" si="83"/>
        <v>0</v>
      </c>
      <c r="Z361" s="5">
        <v>0</v>
      </c>
      <c r="AA361" s="5">
        <v>0</v>
      </c>
      <c r="AC361" s="35" t="str">
        <f t="shared" si="80"/>
        <v/>
      </c>
    </row>
    <row r="362" spans="1:29">
      <c r="A362" s="80"/>
      <c r="B362" s="66">
        <v>42359</v>
      </c>
      <c r="C362" s="67">
        <v>135</v>
      </c>
      <c r="D362" s="68">
        <f>IF(T362="N",IF(U362="n",IF(N362&gt;M362,M362,N362),0),0)</f>
        <v>455</v>
      </c>
      <c r="E362" s="69">
        <f t="shared" si="71"/>
        <v>445</v>
      </c>
      <c r="F362" s="70">
        <f t="shared" si="72"/>
        <v>0</v>
      </c>
      <c r="G362" s="71">
        <f t="shared" si="73"/>
        <v>0</v>
      </c>
      <c r="H362" s="68">
        <f t="shared" si="74"/>
        <v>900</v>
      </c>
      <c r="I362" s="72">
        <f t="shared" si="75"/>
        <v>0</v>
      </c>
      <c r="J362" s="72">
        <f t="shared" si="76"/>
        <v>0</v>
      </c>
      <c r="K362" s="71">
        <f t="shared" si="77"/>
        <v>243.26999999999998</v>
      </c>
      <c r="L362" s="67">
        <f>'data''15'!C358</f>
        <v>1143.27</v>
      </c>
      <c r="M362" s="67">
        <f t="shared" si="78"/>
        <v>455</v>
      </c>
      <c r="N362" s="73">
        <f>'data''15'!D358</f>
        <v>900</v>
      </c>
      <c r="O362" s="70">
        <f>+'data''15'!F358</f>
        <v>50</v>
      </c>
      <c r="P362" s="74">
        <f t="shared" si="79"/>
        <v>950</v>
      </c>
      <c r="Q362" s="67">
        <f>IF('data''15'!G358&lt;Z362,'data''15'!G358,'data''15'!G358-Z362)</f>
        <v>455</v>
      </c>
      <c r="R362" s="75">
        <v>0</v>
      </c>
      <c r="S362" s="75">
        <v>0</v>
      </c>
      <c r="T362" s="75" t="str">
        <f>+'data''15'!H358</f>
        <v>N</v>
      </c>
      <c r="U362" s="76" t="str">
        <f>'data''15'!I358</f>
        <v>N</v>
      </c>
      <c r="V362" s="77"/>
      <c r="W362" s="78" t="str">
        <f t="shared" si="81"/>
        <v/>
      </c>
      <c r="X362" s="79" t="str">
        <f t="shared" si="82"/>
        <v/>
      </c>
      <c r="Y362" s="77">
        <f t="shared" si="83"/>
        <v>0</v>
      </c>
      <c r="Z362" s="5">
        <v>0</v>
      </c>
      <c r="AA362" s="5">
        <v>0</v>
      </c>
      <c r="AC362" s="35" t="str">
        <f t="shared" si="80"/>
        <v/>
      </c>
    </row>
    <row r="363" spans="1:29">
      <c r="A363" s="80"/>
      <c r="B363" s="66">
        <v>42360</v>
      </c>
      <c r="C363" s="67">
        <v>135</v>
      </c>
      <c r="D363" s="68">
        <f t="shared" si="70"/>
        <v>900</v>
      </c>
      <c r="E363" s="69">
        <f t="shared" si="71"/>
        <v>0</v>
      </c>
      <c r="F363" s="70">
        <f t="shared" si="72"/>
        <v>0</v>
      </c>
      <c r="G363" s="71">
        <f t="shared" si="73"/>
        <v>0</v>
      </c>
      <c r="H363" s="68">
        <f t="shared" si="74"/>
        <v>900</v>
      </c>
      <c r="I363" s="72">
        <f t="shared" si="75"/>
        <v>0</v>
      </c>
      <c r="J363" s="72">
        <f t="shared" si="76"/>
        <v>117.92644300000006</v>
      </c>
      <c r="K363" s="71">
        <f t="shared" si="77"/>
        <v>0</v>
      </c>
      <c r="L363" s="67">
        <f>'data''15'!C359</f>
        <v>1017.9264430000001</v>
      </c>
      <c r="M363" s="67">
        <f t="shared" si="78"/>
        <v>1645</v>
      </c>
      <c r="N363" s="73">
        <f>'data''15'!D359</f>
        <v>900</v>
      </c>
      <c r="O363" s="70">
        <f>+'data''15'!F359</f>
        <v>50</v>
      </c>
      <c r="P363" s="74">
        <f t="shared" si="79"/>
        <v>950</v>
      </c>
      <c r="Q363" s="67">
        <f>IF('data''15'!G359&lt;Z363,'data''15'!G359,'data''15'!G359-Z363)</f>
        <v>1645</v>
      </c>
      <c r="R363" s="75">
        <v>0</v>
      </c>
      <c r="S363" s="75">
        <v>0</v>
      </c>
      <c r="T363" s="75" t="str">
        <f>+'data''15'!H359</f>
        <v>N</v>
      </c>
      <c r="U363" s="76" t="str">
        <f>'data''15'!I359</f>
        <v>N</v>
      </c>
      <c r="V363" s="77"/>
      <c r="W363" s="78" t="str">
        <f t="shared" si="81"/>
        <v/>
      </c>
      <c r="X363" s="79" t="str">
        <f t="shared" si="82"/>
        <v/>
      </c>
      <c r="Y363" s="77">
        <f t="shared" si="83"/>
        <v>627.07355699999994</v>
      </c>
      <c r="Z363" s="5">
        <v>0</v>
      </c>
      <c r="AA363" s="5">
        <v>0</v>
      </c>
      <c r="AC363" s="35" t="str">
        <f t="shared" si="80"/>
        <v/>
      </c>
    </row>
    <row r="364" spans="1:29">
      <c r="A364" s="80"/>
      <c r="B364" s="66">
        <v>42361</v>
      </c>
      <c r="C364" s="67">
        <v>135</v>
      </c>
      <c r="D364" s="68">
        <f t="shared" si="70"/>
        <v>900</v>
      </c>
      <c r="E364" s="69">
        <f t="shared" si="71"/>
        <v>0</v>
      </c>
      <c r="F364" s="70">
        <f t="shared" si="72"/>
        <v>0</v>
      </c>
      <c r="G364" s="71">
        <f t="shared" si="73"/>
        <v>0</v>
      </c>
      <c r="H364" s="68">
        <f t="shared" si="74"/>
        <v>900</v>
      </c>
      <c r="I364" s="72">
        <f t="shared" si="75"/>
        <v>0</v>
      </c>
      <c r="J364" s="72">
        <f t="shared" si="76"/>
        <v>41.136579999999981</v>
      </c>
      <c r="K364" s="71">
        <f t="shared" si="77"/>
        <v>0</v>
      </c>
      <c r="L364" s="67">
        <f>'data''15'!C360</f>
        <v>941.13657999999998</v>
      </c>
      <c r="M364" s="67">
        <f t="shared" si="78"/>
        <v>2987</v>
      </c>
      <c r="N364" s="73">
        <f>'data''15'!D360</f>
        <v>900</v>
      </c>
      <c r="O364" s="70">
        <f>+'data''15'!F360</f>
        <v>41.136579999999981</v>
      </c>
      <c r="P364" s="74">
        <f t="shared" si="79"/>
        <v>941.13657999999998</v>
      </c>
      <c r="Q364" s="67">
        <f>IF('data''15'!G360&lt;Z364,'data''15'!G360,'data''15'!G360-Z364)</f>
        <v>2987</v>
      </c>
      <c r="R364" s="75">
        <v>0</v>
      </c>
      <c r="S364" s="75">
        <v>0</v>
      </c>
      <c r="T364" s="75" t="str">
        <f>+'data''15'!H360</f>
        <v>N</v>
      </c>
      <c r="U364" s="76" t="str">
        <f>'data''15'!I360</f>
        <v>N</v>
      </c>
      <c r="V364" s="77"/>
      <c r="W364" s="78" t="str">
        <f t="shared" si="81"/>
        <v/>
      </c>
      <c r="X364" s="79" t="str">
        <f t="shared" si="82"/>
        <v/>
      </c>
      <c r="Y364" s="77">
        <f t="shared" si="83"/>
        <v>2045.8634200000001</v>
      </c>
      <c r="Z364" s="5">
        <v>0</v>
      </c>
      <c r="AA364" s="5">
        <v>0</v>
      </c>
      <c r="AC364" s="35" t="str">
        <f t="shared" si="80"/>
        <v/>
      </c>
    </row>
    <row r="365" spans="1:29">
      <c r="A365" s="80"/>
      <c r="B365" s="66">
        <v>42362</v>
      </c>
      <c r="C365" s="67">
        <v>135</v>
      </c>
      <c r="D365" s="68">
        <f t="shared" si="70"/>
        <v>900</v>
      </c>
      <c r="E365" s="69">
        <f t="shared" si="71"/>
        <v>0</v>
      </c>
      <c r="F365" s="70">
        <f t="shared" si="72"/>
        <v>0</v>
      </c>
      <c r="G365" s="71">
        <f t="shared" si="73"/>
        <v>0</v>
      </c>
      <c r="H365" s="68">
        <f t="shared" si="74"/>
        <v>900</v>
      </c>
      <c r="I365" s="72">
        <f t="shared" si="75"/>
        <v>0</v>
      </c>
      <c r="J365" s="72">
        <f t="shared" si="76"/>
        <v>41.213999999999942</v>
      </c>
      <c r="K365" s="71">
        <f t="shared" si="77"/>
        <v>0</v>
      </c>
      <c r="L365" s="67">
        <f>'data''15'!C361</f>
        <v>941.21399999999994</v>
      </c>
      <c r="M365" s="67">
        <f t="shared" si="78"/>
        <v>3862</v>
      </c>
      <c r="N365" s="73">
        <f>'data''15'!D361</f>
        <v>900</v>
      </c>
      <c r="O365" s="70">
        <f>+'data''15'!F361</f>
        <v>41.213999999999942</v>
      </c>
      <c r="P365" s="74">
        <f t="shared" si="79"/>
        <v>941.21399999999994</v>
      </c>
      <c r="Q365" s="67">
        <f>IF('data''15'!G361&lt;Z365,'data''15'!G361,'data''15'!G361-Z365)</f>
        <v>3862</v>
      </c>
      <c r="R365" s="75">
        <v>0</v>
      </c>
      <c r="S365" s="75">
        <v>0</v>
      </c>
      <c r="T365" s="75" t="str">
        <f>+'data''15'!H361</f>
        <v>N</v>
      </c>
      <c r="U365" s="76" t="str">
        <f>'data''15'!I361</f>
        <v>N</v>
      </c>
      <c r="V365" s="77"/>
      <c r="W365" s="78" t="str">
        <f t="shared" si="81"/>
        <v/>
      </c>
      <c r="X365" s="79" t="str">
        <f t="shared" si="82"/>
        <v/>
      </c>
      <c r="Y365" s="77">
        <f t="shared" si="83"/>
        <v>2920.7860000000001</v>
      </c>
      <c r="Z365" s="5">
        <v>0</v>
      </c>
      <c r="AA365" s="5">
        <v>0</v>
      </c>
      <c r="AC365" s="35" t="str">
        <f t="shared" si="80"/>
        <v/>
      </c>
    </row>
    <row r="366" spans="1:29">
      <c r="A366" s="80"/>
      <c r="B366" s="66">
        <v>42363</v>
      </c>
      <c r="C366" s="67">
        <v>135</v>
      </c>
      <c r="D366" s="68">
        <f t="shared" si="70"/>
        <v>900</v>
      </c>
      <c r="E366" s="69">
        <f t="shared" si="71"/>
        <v>0</v>
      </c>
      <c r="F366" s="70">
        <f t="shared" si="72"/>
        <v>0</v>
      </c>
      <c r="G366" s="71">
        <f t="shared" si="73"/>
        <v>0</v>
      </c>
      <c r="H366" s="68">
        <f t="shared" si="74"/>
        <v>900</v>
      </c>
      <c r="I366" s="72">
        <f t="shared" si="75"/>
        <v>0</v>
      </c>
      <c r="J366" s="72">
        <f t="shared" si="76"/>
        <v>39.630599999999959</v>
      </c>
      <c r="K366" s="71">
        <f t="shared" si="77"/>
        <v>0</v>
      </c>
      <c r="L366" s="67">
        <f>'data''15'!C362</f>
        <v>939.63059999999996</v>
      </c>
      <c r="M366" s="67">
        <f t="shared" si="78"/>
        <v>3187</v>
      </c>
      <c r="N366" s="73">
        <f>'data''15'!D362</f>
        <v>900</v>
      </c>
      <c r="O366" s="70">
        <f>+'data''15'!F362</f>
        <v>39.630599999999959</v>
      </c>
      <c r="P366" s="74">
        <f t="shared" si="79"/>
        <v>939.63059999999996</v>
      </c>
      <c r="Q366" s="67">
        <f>IF('data''15'!G362&lt;Z366,'data''15'!G362,'data''15'!G362-Z366)</f>
        <v>3187</v>
      </c>
      <c r="R366" s="75">
        <v>0</v>
      </c>
      <c r="S366" s="75">
        <v>0</v>
      </c>
      <c r="T366" s="75" t="str">
        <f>+'data''15'!H362</f>
        <v>N</v>
      </c>
      <c r="U366" s="76" t="str">
        <f>'data''15'!I362</f>
        <v>N</v>
      </c>
      <c r="V366" s="77"/>
      <c r="W366" s="78" t="str">
        <f t="shared" si="81"/>
        <v/>
      </c>
      <c r="X366" s="79" t="str">
        <f t="shared" si="82"/>
        <v/>
      </c>
      <c r="Y366" s="77">
        <f t="shared" si="83"/>
        <v>2247.3694</v>
      </c>
      <c r="Z366" s="5">
        <v>0</v>
      </c>
      <c r="AA366" s="5">
        <v>0</v>
      </c>
      <c r="AC366" s="35" t="str">
        <f t="shared" si="80"/>
        <v/>
      </c>
    </row>
    <row r="367" spans="1:29">
      <c r="A367" s="80"/>
      <c r="B367" s="66">
        <v>42364</v>
      </c>
      <c r="C367" s="67">
        <v>135</v>
      </c>
      <c r="D367" s="68">
        <f t="shared" si="70"/>
        <v>900</v>
      </c>
      <c r="E367" s="69">
        <f t="shared" si="71"/>
        <v>0</v>
      </c>
      <c r="F367" s="70">
        <f t="shared" si="72"/>
        <v>0</v>
      </c>
      <c r="G367" s="71">
        <f t="shared" si="73"/>
        <v>0</v>
      </c>
      <c r="H367" s="68">
        <f t="shared" si="74"/>
        <v>900</v>
      </c>
      <c r="I367" s="72">
        <f t="shared" si="75"/>
        <v>0</v>
      </c>
      <c r="J367" s="72">
        <f t="shared" si="76"/>
        <v>37.695870000000014</v>
      </c>
      <c r="K367" s="71">
        <f t="shared" si="77"/>
        <v>0</v>
      </c>
      <c r="L367" s="67">
        <f>'data''15'!C363</f>
        <v>937.69587000000001</v>
      </c>
      <c r="M367" s="67">
        <f t="shared" si="78"/>
        <v>2936</v>
      </c>
      <c r="N367" s="73">
        <f>'data''15'!D363</f>
        <v>900</v>
      </c>
      <c r="O367" s="70">
        <f>+'data''15'!F363</f>
        <v>37.695870000000014</v>
      </c>
      <c r="P367" s="74">
        <f t="shared" si="79"/>
        <v>937.69587000000001</v>
      </c>
      <c r="Q367" s="67">
        <f>IF('data''15'!G363&lt;Z367,'data''15'!G363,'data''15'!G363-Z367)</f>
        <v>2936</v>
      </c>
      <c r="R367" s="75">
        <v>0</v>
      </c>
      <c r="S367" s="75">
        <v>0</v>
      </c>
      <c r="T367" s="75" t="str">
        <f>+'data''15'!H363</f>
        <v>N</v>
      </c>
      <c r="U367" s="76" t="str">
        <f>'data''15'!I363</f>
        <v>N</v>
      </c>
      <c r="V367" s="77"/>
      <c r="W367" s="78" t="str">
        <f t="shared" si="81"/>
        <v/>
      </c>
      <c r="X367" s="79" t="str">
        <f t="shared" si="82"/>
        <v/>
      </c>
      <c r="Y367" s="77">
        <f t="shared" si="83"/>
        <v>1998.30413</v>
      </c>
      <c r="Z367" s="5">
        <v>0</v>
      </c>
      <c r="AA367" s="5">
        <v>0</v>
      </c>
      <c r="AC367" s="35" t="str">
        <f t="shared" si="80"/>
        <v/>
      </c>
    </row>
    <row r="368" spans="1:29">
      <c r="A368" s="80"/>
      <c r="B368" s="66">
        <v>42365</v>
      </c>
      <c r="C368" s="67">
        <v>135</v>
      </c>
      <c r="D368" s="68">
        <f t="shared" si="70"/>
        <v>900</v>
      </c>
      <c r="E368" s="69">
        <f t="shared" si="71"/>
        <v>0</v>
      </c>
      <c r="F368" s="70">
        <f t="shared" si="72"/>
        <v>0</v>
      </c>
      <c r="G368" s="71">
        <f t="shared" si="73"/>
        <v>0</v>
      </c>
      <c r="H368" s="68">
        <f t="shared" si="74"/>
        <v>900</v>
      </c>
      <c r="I368" s="72">
        <f t="shared" si="75"/>
        <v>0</v>
      </c>
      <c r="J368" s="72">
        <f t="shared" si="76"/>
        <v>40.236879000000044</v>
      </c>
      <c r="K368" s="71">
        <f t="shared" si="77"/>
        <v>0</v>
      </c>
      <c r="L368" s="67">
        <f>'data''15'!C364</f>
        <v>940.23687900000004</v>
      </c>
      <c r="M368" s="67">
        <f t="shared" si="78"/>
        <v>3854</v>
      </c>
      <c r="N368" s="73">
        <f>'data''15'!D364</f>
        <v>900</v>
      </c>
      <c r="O368" s="70">
        <f>+'data''15'!F364</f>
        <v>40.236879000000044</v>
      </c>
      <c r="P368" s="74">
        <f t="shared" si="79"/>
        <v>940.23687900000004</v>
      </c>
      <c r="Q368" s="67">
        <f>IF('data''15'!G364&lt;Z368,'data''15'!G364,'data''15'!G364-Z368)</f>
        <v>3854</v>
      </c>
      <c r="R368" s="75">
        <v>0</v>
      </c>
      <c r="S368" s="75">
        <v>0</v>
      </c>
      <c r="T368" s="75" t="str">
        <f>+'data''15'!H364</f>
        <v>N</v>
      </c>
      <c r="U368" s="76" t="str">
        <f>'data''15'!I364</f>
        <v>N</v>
      </c>
      <c r="V368" s="77"/>
      <c r="W368" s="78" t="str">
        <f t="shared" si="81"/>
        <v/>
      </c>
      <c r="X368" s="79" t="str">
        <f t="shared" si="82"/>
        <v/>
      </c>
      <c r="Y368" s="77">
        <f t="shared" si="83"/>
        <v>2913.763121</v>
      </c>
      <c r="Z368" s="5">
        <v>0</v>
      </c>
      <c r="AA368" s="5">
        <v>0</v>
      </c>
      <c r="AC368" s="35" t="str">
        <f t="shared" si="80"/>
        <v/>
      </c>
    </row>
    <row r="369" spans="1:29">
      <c r="A369" s="80"/>
      <c r="B369" s="66">
        <v>42366</v>
      </c>
      <c r="C369" s="67">
        <v>135</v>
      </c>
      <c r="D369" s="68">
        <f t="shared" si="70"/>
        <v>900</v>
      </c>
      <c r="E369" s="69">
        <f t="shared" si="71"/>
        <v>0</v>
      </c>
      <c r="F369" s="70">
        <f t="shared" si="72"/>
        <v>0</v>
      </c>
      <c r="G369" s="71">
        <f t="shared" si="73"/>
        <v>0</v>
      </c>
      <c r="H369" s="68">
        <f t="shared" si="74"/>
        <v>900</v>
      </c>
      <c r="I369" s="72">
        <f t="shared" si="75"/>
        <v>0</v>
      </c>
      <c r="J369" s="72">
        <f t="shared" si="76"/>
        <v>46.444880000000012</v>
      </c>
      <c r="K369" s="71">
        <f t="shared" si="77"/>
        <v>0</v>
      </c>
      <c r="L369" s="67">
        <f>'data''15'!C365</f>
        <v>946.44488000000001</v>
      </c>
      <c r="M369" s="67">
        <f t="shared" si="78"/>
        <v>3923</v>
      </c>
      <c r="N369" s="73">
        <f>'data''15'!D365</f>
        <v>900</v>
      </c>
      <c r="O369" s="70">
        <f>+'data''15'!F365</f>
        <v>46.444880000000012</v>
      </c>
      <c r="P369" s="74">
        <f t="shared" si="79"/>
        <v>946.44488000000001</v>
      </c>
      <c r="Q369" s="67">
        <f>IF('data''15'!G365&lt;Z369,'data''15'!G365,'data''15'!G365-Z369)</f>
        <v>3923</v>
      </c>
      <c r="R369" s="75">
        <v>0</v>
      </c>
      <c r="S369" s="75">
        <v>0</v>
      </c>
      <c r="T369" s="75" t="str">
        <f>+'data''15'!H365</f>
        <v>N</v>
      </c>
      <c r="U369" s="76" t="str">
        <f>'data''15'!I365</f>
        <v>N</v>
      </c>
      <c r="V369" s="77"/>
      <c r="W369" s="78" t="str">
        <f t="shared" si="81"/>
        <v/>
      </c>
      <c r="X369" s="79" t="str">
        <f t="shared" si="82"/>
        <v/>
      </c>
      <c r="Y369" s="77">
        <f t="shared" si="83"/>
        <v>2976.55512</v>
      </c>
      <c r="Z369" s="5">
        <v>0</v>
      </c>
      <c r="AA369" s="5">
        <v>0</v>
      </c>
      <c r="AC369" s="35" t="str">
        <f t="shared" si="80"/>
        <v/>
      </c>
    </row>
    <row r="370" spans="1:29">
      <c r="A370" s="80"/>
      <c r="B370" s="66">
        <v>42367</v>
      </c>
      <c r="C370" s="67">
        <v>135</v>
      </c>
      <c r="D370" s="68">
        <f t="shared" si="70"/>
        <v>900</v>
      </c>
      <c r="E370" s="69">
        <f t="shared" si="71"/>
        <v>0</v>
      </c>
      <c r="F370" s="70">
        <f t="shared" si="72"/>
        <v>0</v>
      </c>
      <c r="G370" s="71">
        <f t="shared" si="73"/>
        <v>0</v>
      </c>
      <c r="H370" s="68">
        <f t="shared" si="74"/>
        <v>900</v>
      </c>
      <c r="I370" s="72">
        <f t="shared" si="75"/>
        <v>0</v>
      </c>
      <c r="J370" s="72">
        <f t="shared" si="76"/>
        <v>44.548729999999978</v>
      </c>
      <c r="K370" s="71">
        <f t="shared" si="77"/>
        <v>0</v>
      </c>
      <c r="L370" s="67">
        <f>'data''15'!C366</f>
        <v>944.54872999999998</v>
      </c>
      <c r="M370" s="67">
        <f t="shared" si="78"/>
        <v>3944</v>
      </c>
      <c r="N370" s="73">
        <f>'data''15'!D366</f>
        <v>900</v>
      </c>
      <c r="O370" s="70">
        <f>+'data''15'!F366</f>
        <v>44.548729999999978</v>
      </c>
      <c r="P370" s="74">
        <f t="shared" si="79"/>
        <v>944.54872999999998</v>
      </c>
      <c r="Q370" s="67">
        <f>IF('data''15'!G366&lt;Z370,'data''15'!G366,'data''15'!G366-Z370)</f>
        <v>3944</v>
      </c>
      <c r="R370" s="75">
        <v>0</v>
      </c>
      <c r="S370" s="75">
        <v>0</v>
      </c>
      <c r="T370" s="75" t="str">
        <f>+'data''15'!H366</f>
        <v>N</v>
      </c>
      <c r="U370" s="76" t="str">
        <f>'data''15'!I366</f>
        <v>N</v>
      </c>
      <c r="V370" s="77"/>
      <c r="W370" s="78" t="str">
        <f t="shared" si="81"/>
        <v/>
      </c>
      <c r="X370" s="79" t="str">
        <f t="shared" si="82"/>
        <v/>
      </c>
      <c r="Y370" s="77">
        <f t="shared" si="83"/>
        <v>2999.45127</v>
      </c>
      <c r="Z370" s="5">
        <v>0</v>
      </c>
      <c r="AA370" s="5">
        <v>0</v>
      </c>
      <c r="AC370" s="35" t="str">
        <f t="shared" si="80"/>
        <v/>
      </c>
    </row>
    <row r="371" spans="1:29">
      <c r="A371" s="80"/>
      <c r="B371" s="66">
        <v>42368</v>
      </c>
      <c r="C371" s="67">
        <v>135</v>
      </c>
      <c r="D371" s="68">
        <f t="shared" si="70"/>
        <v>900</v>
      </c>
      <c r="E371" s="69">
        <f t="shared" si="71"/>
        <v>0</v>
      </c>
      <c r="F371" s="70">
        <f t="shared" si="72"/>
        <v>0</v>
      </c>
      <c r="G371" s="71">
        <f t="shared" si="73"/>
        <v>0</v>
      </c>
      <c r="H371" s="68">
        <f t="shared" si="74"/>
        <v>900</v>
      </c>
      <c r="I371" s="72">
        <f t="shared" si="75"/>
        <v>0</v>
      </c>
      <c r="J371" s="72">
        <f t="shared" si="76"/>
        <v>45.333969999999908</v>
      </c>
      <c r="K371" s="71">
        <f t="shared" si="77"/>
        <v>0</v>
      </c>
      <c r="L371" s="67">
        <f>'data''15'!C367</f>
        <v>945.33396999999991</v>
      </c>
      <c r="M371" s="67">
        <f t="shared" si="78"/>
        <v>3780</v>
      </c>
      <c r="N371" s="73">
        <f>'data''15'!D367</f>
        <v>900</v>
      </c>
      <c r="O371" s="70">
        <f>+'data''15'!F367</f>
        <v>45.333969999999908</v>
      </c>
      <c r="P371" s="74">
        <f t="shared" si="79"/>
        <v>945.33396999999991</v>
      </c>
      <c r="Q371" s="67">
        <f>IF('data''15'!G367&lt;Z371,'data''15'!G367,'data''15'!G367-Z371)</f>
        <v>3780</v>
      </c>
      <c r="R371" s="75">
        <v>0</v>
      </c>
      <c r="S371" s="75">
        <v>0</v>
      </c>
      <c r="T371" s="75" t="str">
        <f>+'data''15'!H367</f>
        <v>N</v>
      </c>
      <c r="U371" s="76" t="str">
        <f>'data''15'!I367</f>
        <v>N</v>
      </c>
      <c r="V371" s="77"/>
      <c r="W371" s="78" t="str">
        <f t="shared" si="81"/>
        <v/>
      </c>
      <c r="X371" s="79" t="str">
        <f t="shared" si="82"/>
        <v/>
      </c>
      <c r="Y371" s="77">
        <f t="shared" si="83"/>
        <v>2834.6660300000003</v>
      </c>
      <c r="Z371" s="5">
        <v>0</v>
      </c>
      <c r="AA371" s="5">
        <v>0</v>
      </c>
      <c r="AC371" s="35" t="str">
        <f t="shared" si="80"/>
        <v/>
      </c>
    </row>
    <row r="372" spans="1:29">
      <c r="A372" s="80"/>
      <c r="B372" s="66">
        <v>42369</v>
      </c>
      <c r="C372" s="67">
        <f>'data''15'!B368</f>
        <v>135</v>
      </c>
      <c r="D372" s="68">
        <f t="shared" si="70"/>
        <v>900</v>
      </c>
      <c r="E372" s="69">
        <f t="shared" si="71"/>
        <v>0</v>
      </c>
      <c r="F372" s="70">
        <f t="shared" si="72"/>
        <v>0</v>
      </c>
      <c r="G372" s="71">
        <f t="shared" si="73"/>
        <v>0</v>
      </c>
      <c r="H372" s="68">
        <f t="shared" si="74"/>
        <v>900</v>
      </c>
      <c r="I372" s="72">
        <f t="shared" si="75"/>
        <v>0</v>
      </c>
      <c r="J372" s="72">
        <f t="shared" si="76"/>
        <v>43.598899999999958</v>
      </c>
      <c r="K372" s="71">
        <f t="shared" si="77"/>
        <v>0</v>
      </c>
      <c r="L372" s="67">
        <f>'data''15'!C368</f>
        <v>943.59889999999996</v>
      </c>
      <c r="M372" s="67">
        <f t="shared" si="78"/>
        <v>3007</v>
      </c>
      <c r="N372" s="73">
        <f>'data''15'!D368</f>
        <v>900</v>
      </c>
      <c r="O372" s="70">
        <f>+'data''15'!F368</f>
        <v>43.598899999999958</v>
      </c>
      <c r="P372" s="74">
        <f t="shared" si="79"/>
        <v>943.59889999999996</v>
      </c>
      <c r="Q372" s="67">
        <f>IF('data''15'!G368&lt;Z372,'data''15'!G368,'data''15'!G368-Z372)</f>
        <v>3007</v>
      </c>
      <c r="R372" s="75">
        <v>0</v>
      </c>
      <c r="S372" s="75">
        <v>0</v>
      </c>
      <c r="T372" s="75" t="str">
        <f>+'data''15'!H368</f>
        <v>N</v>
      </c>
      <c r="U372" s="76" t="str">
        <f>'data''15'!I368</f>
        <v>N</v>
      </c>
      <c r="V372" s="77"/>
      <c r="W372" s="78" t="str">
        <f t="shared" si="81"/>
        <v/>
      </c>
      <c r="X372" s="79" t="str">
        <f t="shared" si="82"/>
        <v/>
      </c>
      <c r="Y372" s="77">
        <f t="shared" si="83"/>
        <v>2063.4011</v>
      </c>
      <c r="Z372" s="5">
        <v>0</v>
      </c>
      <c r="AA372" s="5">
        <v>0</v>
      </c>
      <c r="AC372" s="35" t="str">
        <f>IF(D372+J372&lt;=Q372,"","y")</f>
        <v/>
      </c>
    </row>
    <row r="373" spans="1:29" s="87" customFormat="1" ht="13.5" thickBot="1">
      <c r="B373" s="66"/>
      <c r="C373" s="88"/>
      <c r="D373" s="89"/>
      <c r="E373" s="90"/>
      <c r="F373" s="91"/>
      <c r="G373" s="92"/>
      <c r="H373" s="89"/>
      <c r="I373" s="93"/>
      <c r="J373" s="94"/>
      <c r="K373" s="95"/>
      <c r="L373" s="96"/>
      <c r="M373" s="96"/>
      <c r="N373" s="97"/>
      <c r="O373" s="98"/>
      <c r="P373" s="99"/>
      <c r="Q373" s="96"/>
      <c r="R373" s="100"/>
      <c r="S373" s="100"/>
      <c r="T373" s="101"/>
      <c r="U373" s="102"/>
      <c r="V373" s="103"/>
      <c r="W373" s="104"/>
      <c r="X373" s="105" t="str">
        <f t="shared" si="82"/>
        <v/>
      </c>
      <c r="Y373" s="103"/>
    </row>
    <row r="374" spans="1:29">
      <c r="B374" s="106" t="s">
        <v>7</v>
      </c>
      <c r="C374" s="88">
        <f t="shared" ref="C374:S374" si="84">SUM(C8:C372)</f>
        <v>320245.99339000002</v>
      </c>
      <c r="D374" s="107">
        <f t="shared" si="84"/>
        <v>113664.98327703556</v>
      </c>
      <c r="E374" s="107">
        <f t="shared" si="84"/>
        <v>139085.01672296447</v>
      </c>
      <c r="F374" s="107">
        <f t="shared" si="84"/>
        <v>3004.2494220432527</v>
      </c>
      <c r="G374" s="107">
        <f t="shared" si="84"/>
        <v>43650</v>
      </c>
      <c r="H374" s="107">
        <f t="shared" si="84"/>
        <v>299404.24942204327</v>
      </c>
      <c r="I374" s="107">
        <f t="shared" si="84"/>
        <v>0</v>
      </c>
      <c r="J374" s="107">
        <f t="shared" si="84"/>
        <v>9457.6338363362229</v>
      </c>
      <c r="K374" s="107">
        <f t="shared" si="84"/>
        <v>270659.50329108367</v>
      </c>
      <c r="L374" s="107">
        <f t="shared" si="84"/>
        <v>579521.38654946315</v>
      </c>
      <c r="M374" s="107">
        <f t="shared" si="84"/>
        <v>391388.98327703547</v>
      </c>
      <c r="N374" s="107">
        <f t="shared" si="84"/>
        <v>296400</v>
      </c>
      <c r="O374" s="107">
        <f t="shared" si="84"/>
        <v>17910.900525275611</v>
      </c>
      <c r="P374" s="107">
        <f t="shared" si="84"/>
        <v>314310.9005252755</v>
      </c>
      <c r="Q374" s="107">
        <f t="shared" si="84"/>
        <v>408037</v>
      </c>
      <c r="R374" s="107">
        <f t="shared" si="84"/>
        <v>16648.016722964458</v>
      </c>
      <c r="S374" s="107">
        <f t="shared" si="84"/>
        <v>0</v>
      </c>
      <c r="T374" s="108"/>
      <c r="U374" s="108"/>
      <c r="V374" s="109"/>
      <c r="W374" s="5"/>
      <c r="X374" s="5"/>
      <c r="Y374" s="107">
        <f t="shared" ref="Y374:AA374" si="85">SUM(Y8:Y372)</f>
        <v>284914.38288662827</v>
      </c>
      <c r="Z374" s="107">
        <f t="shared" si="85"/>
        <v>16141</v>
      </c>
      <c r="AA374" s="107">
        <f t="shared" si="85"/>
        <v>0</v>
      </c>
    </row>
    <row r="375" spans="1:29">
      <c r="B375" s="106" t="s">
        <v>39</v>
      </c>
      <c r="C375" s="88">
        <f>C374*1.9835/1000</f>
        <v>635.20792788906499</v>
      </c>
      <c r="D375" s="110">
        <f>+D374*1.9835/1000</f>
        <v>225.45449433000005</v>
      </c>
      <c r="E375" s="110">
        <f t="shared" ref="E375:K375" si="86">+E374*1.9835/1000</f>
        <v>275.87513067000003</v>
      </c>
      <c r="F375" s="110">
        <f t="shared" si="86"/>
        <v>5.9589287286227917</v>
      </c>
      <c r="G375" s="110">
        <f t="shared" si="86"/>
        <v>86.579775000000012</v>
      </c>
      <c r="H375" s="110">
        <f t="shared" si="86"/>
        <v>593.86832872862283</v>
      </c>
      <c r="I375" s="110">
        <f t="shared" si="86"/>
        <v>0</v>
      </c>
      <c r="J375" s="110">
        <f t="shared" si="86"/>
        <v>18.759216714372897</v>
      </c>
      <c r="K375" s="110">
        <f t="shared" si="86"/>
        <v>536.85312477786442</v>
      </c>
      <c r="L375" s="110">
        <f>+L374*1.9835/1000</f>
        <v>1149.4806702208602</v>
      </c>
      <c r="M375" s="110">
        <f t="shared" ref="M375:S375" si="87">+M374*1.9835/1000</f>
        <v>776.32004832999985</v>
      </c>
      <c r="N375" s="110">
        <f t="shared" si="87"/>
        <v>587.90940000000001</v>
      </c>
      <c r="O375" s="110">
        <f t="shared" si="87"/>
        <v>35.526271191884177</v>
      </c>
      <c r="P375" s="110">
        <f t="shared" si="87"/>
        <v>623.43567119188401</v>
      </c>
      <c r="Q375" s="110">
        <f t="shared" si="87"/>
        <v>809.3413895000001</v>
      </c>
      <c r="R375" s="110">
        <f t="shared" si="87"/>
        <v>33.021341169999999</v>
      </c>
      <c r="S375" s="110">
        <f t="shared" si="87"/>
        <v>0</v>
      </c>
      <c r="T375" s="108"/>
      <c r="U375" s="108"/>
      <c r="V375" s="109"/>
      <c r="W375" s="1" t="s">
        <v>82</v>
      </c>
      <c r="X375" s="463">
        <f>Q375-Y375-D375-J375</f>
        <v>4.2632564145606011E-14</v>
      </c>
      <c r="Y375" s="110">
        <f t="shared" ref="Y375:AA375" si="88">+Y374*1.9835/1000</f>
        <v>565.12767845562712</v>
      </c>
      <c r="Z375" s="110">
        <f t="shared" si="88"/>
        <v>32.015673499999998</v>
      </c>
      <c r="AA375" s="110">
        <f t="shared" si="88"/>
        <v>0</v>
      </c>
    </row>
    <row r="376" spans="1:29">
      <c r="C376" s="111"/>
      <c r="D376" s="112"/>
      <c r="E376" s="112"/>
      <c r="F376" s="112"/>
      <c r="G376" s="112"/>
      <c r="H376" s="112"/>
      <c r="I376" s="112"/>
      <c r="J376" s="112"/>
      <c r="K376" s="113"/>
    </row>
    <row r="378" spans="1:29" ht="13.5" thickBot="1"/>
    <row r="379" spans="1:29">
      <c r="D379" s="115"/>
      <c r="E379" s="116" t="s">
        <v>40</v>
      </c>
      <c r="F379" s="116"/>
      <c r="G379" s="116"/>
      <c r="H379" s="117">
        <f t="shared" ref="H379:H386" si="89">+I379/$I$387</f>
        <v>1.0511198835606306E-2</v>
      </c>
      <c r="I379" s="118">
        <f>+J375</f>
        <v>18.759216714372897</v>
      </c>
      <c r="J379" s="4">
        <v>8</v>
      </c>
    </row>
    <row r="380" spans="1:29">
      <c r="D380" s="119"/>
      <c r="E380" s="120" t="s">
        <v>41</v>
      </c>
      <c r="F380" s="120"/>
      <c r="G380" s="120"/>
      <c r="H380" s="121">
        <f t="shared" si="89"/>
        <v>0.12632707721042633</v>
      </c>
      <c r="I380" s="122">
        <f>+D375</f>
        <v>225.45449433000005</v>
      </c>
      <c r="J380" s="4">
        <v>2</v>
      </c>
    </row>
    <row r="381" spans="1:29">
      <c r="D381" s="119"/>
      <c r="E381" s="120" t="s">
        <v>42</v>
      </c>
      <c r="F381" s="120"/>
      <c r="G381" s="120"/>
      <c r="H381" s="121">
        <f t="shared" si="89"/>
        <v>3.3389179125891183E-3</v>
      </c>
      <c r="I381" s="122">
        <f>+F375</f>
        <v>5.9589287286227917</v>
      </c>
      <c r="J381" s="4">
        <v>4</v>
      </c>
      <c r="L381" s="123"/>
      <c r="M381" s="124"/>
    </row>
    <row r="382" spans="1:29">
      <c r="D382" s="119"/>
      <c r="E382" s="120" t="s">
        <v>43</v>
      </c>
      <c r="F382" s="120"/>
      <c r="G382" s="120"/>
      <c r="H382" s="121">
        <f t="shared" si="89"/>
        <v>0.15457886096328829</v>
      </c>
      <c r="I382" s="122">
        <f>+E375</f>
        <v>275.87513067000003</v>
      </c>
      <c r="J382" s="4">
        <v>3</v>
      </c>
      <c r="L382" s="123"/>
      <c r="M382" s="124"/>
    </row>
    <row r="383" spans="1:29">
      <c r="D383" s="119"/>
      <c r="E383" s="120" t="s">
        <v>44</v>
      </c>
      <c r="F383" s="120"/>
      <c r="G383" s="120"/>
      <c r="H383" s="121">
        <f t="shared" si="89"/>
        <v>4.8512538877478306E-2</v>
      </c>
      <c r="I383" s="122">
        <f>+G375</f>
        <v>86.579775000000012</v>
      </c>
      <c r="J383" s="4">
        <v>5</v>
      </c>
      <c r="K383" s="2"/>
      <c r="L383" s="123"/>
      <c r="M383" s="124"/>
    </row>
    <row r="384" spans="1:29">
      <c r="D384" s="119"/>
      <c r="E384" s="125" t="s">
        <v>45</v>
      </c>
      <c r="F384" s="125"/>
      <c r="G384" s="125"/>
      <c r="H384" s="126">
        <f t="shared" si="89"/>
        <v>0.30081053095000371</v>
      </c>
      <c r="I384" s="127">
        <f>+K375</f>
        <v>536.85312477786442</v>
      </c>
      <c r="J384" s="4">
        <v>9</v>
      </c>
      <c r="K384" s="2"/>
    </row>
    <row r="385" spans="2:33">
      <c r="D385" s="119"/>
      <c r="E385" s="125" t="s">
        <v>46</v>
      </c>
      <c r="F385" s="125"/>
      <c r="G385" s="125"/>
      <c r="H385" s="126">
        <f t="shared" si="89"/>
        <v>0</v>
      </c>
      <c r="I385" s="127">
        <f>+I375</f>
        <v>0</v>
      </c>
      <c r="J385" s="4">
        <v>7</v>
      </c>
    </row>
    <row r="386" spans="2:33" s="1" customFormat="1">
      <c r="B386" s="2"/>
      <c r="C386" s="114"/>
      <c r="D386" s="128"/>
      <c r="E386" s="129" t="s">
        <v>47</v>
      </c>
      <c r="F386" s="129"/>
      <c r="G386" s="129"/>
      <c r="H386" s="130">
        <f t="shared" si="89"/>
        <v>0.35592087525060789</v>
      </c>
      <c r="I386" s="131">
        <f>+C375</f>
        <v>635.20792788906499</v>
      </c>
      <c r="J386" s="4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s="1" customFormat="1" ht="13.5" thickBot="1">
      <c r="B387" s="2"/>
      <c r="C387" s="114"/>
      <c r="D387" s="132"/>
      <c r="E387" s="133"/>
      <c r="F387" s="133"/>
      <c r="G387" s="134" t="s">
        <v>7</v>
      </c>
      <c r="H387" s="135">
        <f>SUM(H379:H386)</f>
        <v>0.99999999999999989</v>
      </c>
      <c r="I387" s="136">
        <f>SUM(I379:I386)</f>
        <v>1784.6885981099254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Y387" s="5"/>
      <c r="Z387" s="5"/>
      <c r="AA387" s="5"/>
      <c r="AB387" s="5"/>
      <c r="AC387" s="5"/>
      <c r="AD387" s="5"/>
      <c r="AE387" s="5"/>
      <c r="AF387" s="5"/>
      <c r="AG387" s="5"/>
    </row>
    <row r="389" spans="2:33" s="1" customFormat="1">
      <c r="B389" s="2"/>
      <c r="C389" s="111"/>
      <c r="D389" s="2"/>
      <c r="E389" s="120" t="s">
        <v>44</v>
      </c>
      <c r="F389" s="120"/>
      <c r="G389" s="120"/>
      <c r="H389" s="121">
        <f>SUM(H380:H383)</f>
        <v>0.33275739496378204</v>
      </c>
      <c r="I389" s="137">
        <f>SUM(I380:I383)</f>
        <v>593.86832872862294</v>
      </c>
      <c r="J389" s="13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s="1" customFormat="1">
      <c r="B390" s="2"/>
      <c r="C390" s="111"/>
      <c r="D390" s="2"/>
      <c r="E390" s="2"/>
      <c r="F390" s="2"/>
      <c r="G390" s="2"/>
      <c r="H390" s="2"/>
      <c r="I390" s="139"/>
      <c r="J390" s="13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s="1" customFormat="1">
      <c r="B391" s="2"/>
      <c r="C391" s="111"/>
      <c r="D391" s="2"/>
      <c r="E391" s="2"/>
      <c r="F391" s="2"/>
      <c r="G391" s="2"/>
      <c r="H391" s="2"/>
      <c r="I391" s="139"/>
      <c r="J391" s="13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s="1" customFormat="1">
      <c r="B392" s="2"/>
      <c r="C392" s="111"/>
      <c r="D392" s="2"/>
      <c r="E392" s="2"/>
      <c r="F392" s="2"/>
      <c r="G392" s="2"/>
      <c r="H392" s="2"/>
      <c r="I392" s="139"/>
      <c r="J392" s="13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s="1" customFormat="1">
      <c r="B393" s="2"/>
      <c r="C393" s="111"/>
      <c r="D393" s="2"/>
      <c r="E393" s="2"/>
      <c r="F393" s="2"/>
      <c r="G393" s="2"/>
      <c r="H393" s="2"/>
      <c r="I393" s="139"/>
      <c r="J393" s="13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s="1" customFormat="1">
      <c r="B394" s="2"/>
      <c r="C394" s="111"/>
      <c r="D394" s="2"/>
      <c r="E394" s="2"/>
      <c r="F394" s="2"/>
      <c r="G394" s="2"/>
      <c r="H394" s="2"/>
      <c r="I394" s="139"/>
      <c r="J394" s="138"/>
      <c r="K394" s="2"/>
      <c r="L394" s="4"/>
      <c r="M394" s="4"/>
      <c r="N394" s="4"/>
      <c r="O394" s="4"/>
      <c r="P394" s="4"/>
      <c r="Q394" s="4"/>
      <c r="R394" s="4"/>
      <c r="S394" s="4"/>
      <c r="T394" s="4"/>
      <c r="U394" s="4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s="1" customFormat="1">
      <c r="B395" s="2"/>
      <c r="C395" s="111"/>
      <c r="D395" s="2"/>
      <c r="E395" s="2"/>
      <c r="F395" s="2"/>
      <c r="G395" s="2"/>
      <c r="H395" s="2"/>
      <c r="I395" s="139"/>
      <c r="J395" s="138"/>
      <c r="K395" s="2"/>
      <c r="L395" s="4"/>
      <c r="M395" s="4"/>
      <c r="N395" s="4"/>
      <c r="O395" s="4"/>
      <c r="P395" s="4"/>
      <c r="Q395" s="4"/>
      <c r="R395" s="4"/>
      <c r="S395" s="4"/>
      <c r="T395" s="4"/>
      <c r="U395" s="4"/>
      <c r="Y395" s="5"/>
      <c r="Z395" s="5"/>
      <c r="AA395" s="5"/>
      <c r="AB395" s="5"/>
      <c r="AC395" s="5"/>
      <c r="AD395" s="5"/>
      <c r="AE395" s="5"/>
      <c r="AF395" s="5"/>
      <c r="AG395" s="5"/>
    </row>
  </sheetData>
  <mergeCells count="5">
    <mergeCell ref="D2:F2"/>
    <mergeCell ref="D3:E3"/>
    <mergeCell ref="I3:J3"/>
    <mergeCell ref="AA4:AA7"/>
    <mergeCell ref="Z5:Z7"/>
  </mergeCells>
  <pageMargins left="0.75" right="0.75" top="1" bottom="1" header="0.5" footer="0.5"/>
  <pageSetup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Z49"/>
  <sheetViews>
    <sheetView showGridLines="0" zoomScaleNormal="100" zoomScaleSheetLayoutView="100" workbookViewId="0">
      <selection activeCell="Q6" sqref="Q6"/>
    </sheetView>
  </sheetViews>
  <sheetFormatPr defaultColWidth="9.140625" defaultRowHeight="12.75"/>
  <cols>
    <col min="1" max="17" width="9.7109375" style="142" customWidth="1"/>
    <col min="18" max="18" width="3.7109375" style="142" customWidth="1"/>
    <col min="19" max="20" width="9.7109375" style="142" customWidth="1"/>
    <col min="21" max="21" width="13.28515625" style="142" bestFit="1" customWidth="1"/>
    <col min="22" max="25" width="9.140625" style="142"/>
    <col min="26" max="26" width="11.42578125" style="142" customWidth="1"/>
    <col min="27" max="16384" width="9.140625" style="142"/>
  </cols>
  <sheetData>
    <row r="1" spans="1:26" ht="27.9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48</v>
      </c>
      <c r="N1" s="140"/>
      <c r="O1" s="140"/>
      <c r="P1" s="140"/>
      <c r="Q1" s="141"/>
      <c r="R1" s="141"/>
      <c r="S1" s="141"/>
      <c r="T1" s="141"/>
    </row>
    <row r="2" spans="1:26" s="146" customFormat="1" ht="24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445" t="s">
        <v>61</v>
      </c>
      <c r="N2" s="143"/>
      <c r="O2" s="143"/>
      <c r="P2" s="144">
        <f>data2015!H389</f>
        <v>0.33275739496378204</v>
      </c>
      <c r="Q2" s="145">
        <f>data2015!I389</f>
        <v>593.86832872862294</v>
      </c>
    </row>
    <row r="3" spans="1:26" s="146" customFormat="1" ht="24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7" t="s">
        <v>40</v>
      </c>
      <c r="N3" s="148"/>
      <c r="O3" s="148"/>
      <c r="P3" s="149">
        <f>data2015!H379</f>
        <v>1.0511198835606306E-2</v>
      </c>
      <c r="Q3" s="150">
        <f>data2015!I379</f>
        <v>18.759216714372897</v>
      </c>
    </row>
    <row r="4" spans="1:26" s="146" customFormat="1" ht="24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51" t="s">
        <v>45</v>
      </c>
      <c r="N4" s="152"/>
      <c r="O4" s="152"/>
      <c r="P4" s="153">
        <f>data2015!H384</f>
        <v>0.30081053095000371</v>
      </c>
      <c r="Q4" s="154">
        <f>data2015!I384</f>
        <v>536.85312477786442</v>
      </c>
    </row>
    <row r="5" spans="1:26" s="146" customFormat="1" ht="24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449" t="s">
        <v>62</v>
      </c>
      <c r="N5" s="152"/>
      <c r="O5" s="152"/>
      <c r="P5" s="153">
        <f>data2015!H385</f>
        <v>0</v>
      </c>
      <c r="Q5" s="154">
        <f>data2015!I385</f>
        <v>0</v>
      </c>
    </row>
    <row r="6" spans="1:26" ht="24" customHeight="1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55" t="s">
        <v>47</v>
      </c>
      <c r="N6" s="156"/>
      <c r="O6" s="156"/>
      <c r="P6" s="157">
        <f>data2015!H386</f>
        <v>0.35592087525060789</v>
      </c>
      <c r="Q6" s="158">
        <f>data2015!I386</f>
        <v>635.20792788906499</v>
      </c>
    </row>
    <row r="7" spans="1:26" ht="24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52"/>
      <c r="N7" s="152"/>
      <c r="O7" s="159" t="s">
        <v>7</v>
      </c>
      <c r="P7" s="160">
        <f>SUM(P2:P6)</f>
        <v>0.99999999999999989</v>
      </c>
      <c r="Q7" s="161">
        <f>SUM(Q2:Q6)</f>
        <v>1784.6885981099254</v>
      </c>
    </row>
    <row r="8" spans="1:26" ht="24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41"/>
      <c r="S8" s="141"/>
      <c r="T8" s="141"/>
    </row>
    <row r="9" spans="1:26" ht="24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1"/>
      <c r="S9" s="141"/>
      <c r="T9" s="141"/>
    </row>
    <row r="10" spans="1:26" ht="24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41"/>
      <c r="S10" s="141"/>
      <c r="T10" s="141"/>
    </row>
    <row r="11" spans="1:26" ht="24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41"/>
      <c r="S11" s="141"/>
      <c r="T11" s="141"/>
    </row>
    <row r="12" spans="1:26" ht="24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41"/>
      <c r="S12" s="141"/>
      <c r="T12" s="141"/>
    </row>
    <row r="13" spans="1:26" ht="24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41"/>
      <c r="S13" s="141"/>
      <c r="T13" s="141"/>
    </row>
    <row r="14" spans="1:26" ht="24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41"/>
      <c r="S14" s="141"/>
      <c r="T14" s="141"/>
    </row>
    <row r="15" spans="1:26" ht="24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41"/>
      <c r="S15" s="141"/>
      <c r="T15" s="141"/>
      <c r="U15" s="162"/>
      <c r="V15" s="152"/>
      <c r="W15" s="152"/>
      <c r="X15" s="152"/>
      <c r="Y15" s="153"/>
      <c r="Z15" s="163"/>
    </row>
    <row r="16" spans="1:26" ht="24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41"/>
      <c r="S16" s="141"/>
      <c r="T16" s="141"/>
      <c r="U16" s="162"/>
      <c r="V16" s="152"/>
      <c r="W16" s="152"/>
      <c r="X16" s="152"/>
      <c r="Y16" s="153"/>
      <c r="Z16" s="163"/>
    </row>
    <row r="17" spans="1:26" ht="24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41"/>
      <c r="S17" s="141"/>
      <c r="T17" s="141"/>
      <c r="U17" s="162"/>
      <c r="V17" s="152"/>
      <c r="W17" s="152"/>
      <c r="X17" s="152"/>
      <c r="Y17" s="153"/>
      <c r="Z17" s="163"/>
    </row>
    <row r="18" spans="1:26" ht="24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41"/>
      <c r="S18" s="141"/>
      <c r="T18" s="141"/>
      <c r="U18" s="162"/>
    </row>
    <row r="19" spans="1:26" ht="24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41"/>
      <c r="S19" s="141"/>
      <c r="T19" s="141"/>
      <c r="U19" s="162"/>
    </row>
    <row r="20" spans="1:26" ht="24" customHeight="1">
      <c r="A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41"/>
      <c r="S20" s="141"/>
      <c r="T20" s="141"/>
      <c r="U20" s="162"/>
    </row>
    <row r="21" spans="1:26" ht="24" customHeight="1">
      <c r="A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41"/>
      <c r="S21" s="141"/>
      <c r="T21" s="141"/>
      <c r="U21" s="162"/>
    </row>
    <row r="22" spans="1:26" ht="24" customHeight="1">
      <c r="A22" s="141"/>
      <c r="G22" s="141"/>
      <c r="H22" s="141"/>
      <c r="I22" s="141"/>
      <c r="J22" s="141"/>
      <c r="K22" s="141"/>
      <c r="L22" s="141"/>
      <c r="M22" s="141"/>
      <c r="N22" s="141"/>
      <c r="O22" s="447"/>
      <c r="P22" s="141"/>
      <c r="Q22" s="141"/>
      <c r="R22" s="141"/>
      <c r="S22" s="141"/>
      <c r="T22" s="141"/>
      <c r="U22" s="162"/>
    </row>
    <row r="23" spans="1:26" ht="24" customHeight="1">
      <c r="A23" s="141"/>
      <c r="G23" s="141"/>
      <c r="H23" s="141"/>
      <c r="I23" s="141"/>
      <c r="J23" s="141"/>
      <c r="K23" s="141"/>
      <c r="L23" s="141"/>
      <c r="M23" s="141"/>
      <c r="N23" s="141"/>
      <c r="O23" s="447"/>
      <c r="P23" s="141"/>
      <c r="Q23" s="141"/>
      <c r="R23" s="141"/>
      <c r="S23" s="141"/>
      <c r="T23" s="141"/>
      <c r="U23" s="152"/>
    </row>
    <row r="24" spans="1:26" ht="24" customHeight="1">
      <c r="A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6" ht="24" customHeight="1">
      <c r="A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6" ht="24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64"/>
      <c r="N26" s="448" t="s">
        <v>63</v>
      </c>
      <c r="O26" s="164"/>
      <c r="P26" s="164"/>
      <c r="Q26" s="164"/>
      <c r="R26" s="164"/>
      <c r="S26" s="164"/>
      <c r="T26" s="141"/>
    </row>
    <row r="27" spans="1:26" ht="24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64"/>
      <c r="N27" s="164"/>
      <c r="O27" s="164"/>
      <c r="P27" s="164"/>
      <c r="Q27" s="164"/>
      <c r="R27" s="164"/>
      <c r="S27" s="164"/>
      <c r="T27" s="141"/>
    </row>
    <row r="28" spans="1:26" ht="24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64"/>
      <c r="N28" s="164"/>
      <c r="O28" s="164"/>
      <c r="P28" s="164"/>
      <c r="Q28" s="164"/>
      <c r="R28" s="164"/>
      <c r="S28" s="164"/>
      <c r="T28" s="141"/>
    </row>
    <row r="29" spans="1:26" ht="24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64"/>
      <c r="N29" s="164"/>
      <c r="O29" s="164"/>
      <c r="P29" s="164"/>
      <c r="Q29" s="164"/>
      <c r="R29" s="164"/>
      <c r="S29" s="164"/>
      <c r="T29" s="141"/>
    </row>
    <row r="30" spans="1:26" ht="24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64"/>
      <c r="N30" s="164"/>
      <c r="O30" s="164"/>
      <c r="P30" s="164"/>
      <c r="Q30" s="164"/>
      <c r="R30" s="164"/>
      <c r="S30" s="164"/>
      <c r="T30" s="141"/>
    </row>
    <row r="31" spans="1:26" ht="24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65"/>
      <c r="N31" s="165"/>
      <c r="O31" s="165"/>
      <c r="P31" s="164"/>
      <c r="Q31" s="164"/>
      <c r="R31" s="164"/>
      <c r="S31" s="164"/>
      <c r="T31" s="141"/>
    </row>
    <row r="32" spans="1:26" ht="24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65"/>
      <c r="N32" s="165"/>
      <c r="O32" s="166"/>
      <c r="P32" s="164"/>
      <c r="Q32" s="164"/>
      <c r="R32" s="164"/>
      <c r="S32" s="164"/>
      <c r="T32" s="141"/>
    </row>
    <row r="33" spans="1:20" ht="24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65"/>
      <c r="N33" s="165"/>
      <c r="O33" s="166"/>
      <c r="P33" s="164"/>
      <c r="Q33" s="164"/>
      <c r="R33" s="164"/>
      <c r="S33" s="164"/>
      <c r="T33" s="141"/>
    </row>
    <row r="34" spans="1:20" ht="24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65"/>
      <c r="N34" s="165"/>
      <c r="O34" s="166"/>
      <c r="P34" s="164"/>
      <c r="Q34" s="164"/>
      <c r="R34" s="164"/>
      <c r="S34" s="164"/>
      <c r="T34" s="141"/>
    </row>
    <row r="35" spans="1:20" ht="24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65"/>
      <c r="N35" s="165"/>
      <c r="O35" s="166"/>
      <c r="P35" s="164"/>
      <c r="Q35" s="164"/>
      <c r="R35" s="164"/>
      <c r="S35" s="164"/>
      <c r="T35" s="141"/>
    </row>
    <row r="36" spans="1:20" ht="24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64"/>
      <c r="N36" s="164"/>
      <c r="O36" s="164"/>
      <c r="P36" s="164"/>
      <c r="Q36" s="164"/>
      <c r="R36" s="164"/>
      <c r="S36" s="164"/>
      <c r="T36" s="141"/>
    </row>
    <row r="37" spans="1:20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64"/>
      <c r="N37" s="164"/>
      <c r="O37" s="164"/>
      <c r="P37" s="164"/>
      <c r="Q37" s="164"/>
      <c r="R37" s="164"/>
      <c r="S37" s="164"/>
      <c r="T37" s="141"/>
    </row>
    <row r="38" spans="1:20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64"/>
      <c r="N38" s="164"/>
      <c r="O38" s="164"/>
      <c r="P38" s="164"/>
      <c r="Q38" s="164"/>
      <c r="R38" s="164"/>
      <c r="S38" s="164"/>
      <c r="T38" s="141"/>
    </row>
    <row r="39" spans="1:20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64"/>
      <c r="N39" s="164"/>
      <c r="O39" s="164"/>
      <c r="P39" s="164"/>
      <c r="Q39" s="164"/>
      <c r="R39" s="164"/>
      <c r="S39" s="164"/>
      <c r="T39" s="141"/>
    </row>
    <row r="40" spans="1:20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64"/>
      <c r="N40" s="164"/>
      <c r="O40" s="164"/>
      <c r="P40" s="164"/>
      <c r="Q40" s="164"/>
      <c r="R40" s="164"/>
      <c r="S40" s="164"/>
      <c r="T40" s="141"/>
    </row>
    <row r="41" spans="1:20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S41" s="141"/>
      <c r="T41" s="141"/>
    </row>
    <row r="42" spans="1:20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S42" s="141"/>
      <c r="T42" s="141"/>
    </row>
    <row r="43" spans="1:20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S43" s="141"/>
      <c r="T43" s="141"/>
    </row>
    <row r="44" spans="1:20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S44" s="141"/>
      <c r="T44" s="141"/>
    </row>
    <row r="45" spans="1:20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1:20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1:20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9" spans="18:18">
      <c r="R49" s="167"/>
    </row>
  </sheetData>
  <pageMargins left="0.25" right="0.25" top="0.75" bottom="0.75" header="0.3" footer="0.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data'11</vt:lpstr>
      <vt:lpstr>data2011</vt:lpstr>
      <vt:lpstr>chart2011a</vt:lpstr>
      <vt:lpstr>data'12</vt:lpstr>
      <vt:lpstr>data2012</vt:lpstr>
      <vt:lpstr>chart2012a</vt:lpstr>
      <vt:lpstr>data'15</vt:lpstr>
      <vt:lpstr>data2015</vt:lpstr>
      <vt:lpstr>chart2015a</vt:lpstr>
      <vt:lpstr>Bar Chart a</vt:lpstr>
      <vt:lpstr>Bar Chart a ExportWater</vt:lpstr>
      <vt:lpstr>Chart2011</vt:lpstr>
      <vt:lpstr>Chart2012</vt:lpstr>
      <vt:lpstr>Chart2015</vt:lpstr>
      <vt:lpstr>Bar Chart Volume</vt:lpstr>
      <vt:lpstr>Bar Chart ExportWater Volume</vt:lpstr>
      <vt:lpstr>Bar Chart ExportWater</vt:lpstr>
      <vt:lpstr>chart2011a!Print_Area</vt:lpstr>
      <vt:lpstr>chart2012a!Print_Area</vt:lpstr>
      <vt:lpstr>chart2015a!Print_Area</vt:lpstr>
      <vt:lpstr>data2011!Print_Area</vt:lpstr>
      <vt:lpstr>data2012!Print_Area</vt:lpstr>
      <vt:lpstr>data2015!Print_Area</vt:lpstr>
    </vt:vector>
  </TitlesOfParts>
  <Company>DWR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lanson kovac</dc:creator>
  <cp:lastModifiedBy>Valentina German</cp:lastModifiedBy>
  <cp:lastPrinted>2017-05-08T04:08:09Z</cp:lastPrinted>
  <dcterms:created xsi:type="dcterms:W3CDTF">2016-12-07T16:58:43Z</dcterms:created>
  <dcterms:modified xsi:type="dcterms:W3CDTF">2017-06-16T15:33:41Z</dcterms:modified>
</cp:coreProperties>
</file>