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270" windowWidth="12120" windowHeight="7890" activeTab="0"/>
  </bookViews>
  <sheets>
    <sheet name="Stage 2 Summary Reports" sheetId="1" r:id="rId1"/>
    <sheet name="Stage 2 Matrix Table" sheetId="2" r:id="rId2"/>
    <sheet name="MatrixLookup" sheetId="3" state="hidden" r:id="rId3"/>
    <sheet name="Lookup" sheetId="4" state="hidden" r:id="rId4"/>
  </sheets>
  <definedNames>
    <definedName name="_xlfn.AVERAGEIF" hidden="1">#NAME?</definedName>
    <definedName name="FontSize">'MatrixLookup'!$J$20</definedName>
    <definedName name="FreqSelect">'Lookup'!$E$19</definedName>
    <definedName name="PopSelect">'Lookup'!$E$17</definedName>
    <definedName name="_xlnm.Print_Area" localSheetId="3">'MatrixLookup'!$B$5:$G$18</definedName>
    <definedName name="_xlnm.Print_Area" localSheetId="1">'Stage 2 Matrix Table'!$B$3:$G$28</definedName>
    <definedName name="_xlnm.Print_Area" localSheetId="0">'Stage 2 Summary Reports'!$B$4:$K$105,'Stage 2 Summary Reports'!$M$4:$V$105</definedName>
    <definedName name="QSamples">'Lookup'!$E$18</definedName>
  </definedNames>
  <calcPr fullCalcOnLoad="1"/>
</workbook>
</file>

<file path=xl/comments1.xml><?xml version="1.0" encoding="utf-8"?>
<comments xmlns="http://schemas.openxmlformats.org/spreadsheetml/2006/main">
  <authors>
    <author>Windows User</author>
  </authors>
  <commentList>
    <comment ref="H12" authorId="0">
      <text>
        <r>
          <rPr>
            <b/>
            <u val="single"/>
            <sz val="9"/>
            <rFont val="Tahoma"/>
            <family val="2"/>
          </rPr>
          <t>Locational Running Annual Average</t>
        </r>
        <r>
          <rPr>
            <sz val="9"/>
            <rFont val="Tahoma"/>
            <family val="2"/>
          </rPr>
          <t>:  Calculated - for missed samples, enter a text such as "MS" to indicate sample was missed.</t>
        </r>
      </text>
    </comment>
    <comment ref="I12" authorId="0">
      <text>
        <r>
          <rPr>
            <sz val="9"/>
            <rFont val="Tahoma"/>
            <family val="2"/>
          </rPr>
          <t xml:space="preserve">Automatically Determined.
</t>
        </r>
      </text>
    </comment>
    <comment ref="J12" authorId="0">
      <text>
        <r>
          <rPr>
            <b/>
            <sz val="9"/>
            <rFont val="Tahoma"/>
            <family val="2"/>
          </rPr>
          <t xml:space="preserve">Operational Evaluation Level:  </t>
        </r>
        <r>
          <rPr>
            <sz val="9"/>
            <rFont val="Tahoma"/>
            <family val="2"/>
          </rPr>
          <t xml:space="preserve">Calculated; applies to systems on quarterly monitoring.  OEL = sum (last 2 quarters + twice current quarter)/4
</t>
        </r>
      </text>
    </comment>
    <comment ref="K12" authorId="0">
      <text>
        <r>
          <rPr>
            <sz val="9"/>
            <rFont val="Tahoma"/>
            <family val="2"/>
          </rPr>
          <t xml:space="preserve">Automatically Determined.
</t>
        </r>
      </text>
    </comment>
    <comment ref="S12" authorId="0">
      <text>
        <r>
          <rPr>
            <b/>
            <u val="single"/>
            <sz val="9"/>
            <rFont val="Tahoma"/>
            <family val="2"/>
          </rPr>
          <t>Locational Running Annual Average</t>
        </r>
        <r>
          <rPr>
            <sz val="9"/>
            <rFont val="Tahoma"/>
            <family val="2"/>
          </rPr>
          <t>:  Calculated - for missed samples, enter a text such as "MS" to indicate sample was missed.</t>
        </r>
      </text>
    </comment>
    <comment ref="T12" authorId="0">
      <text>
        <r>
          <rPr>
            <sz val="9"/>
            <rFont val="Tahoma"/>
            <family val="2"/>
          </rPr>
          <t xml:space="preserve">Automatically Determined.
</t>
        </r>
      </text>
    </comment>
    <comment ref="U12" authorId="0">
      <text>
        <r>
          <rPr>
            <b/>
            <sz val="9"/>
            <rFont val="Tahoma"/>
            <family val="2"/>
          </rPr>
          <t xml:space="preserve">Operational Evaluation Level:  </t>
        </r>
        <r>
          <rPr>
            <sz val="9"/>
            <rFont val="Tahoma"/>
            <family val="2"/>
          </rPr>
          <t xml:space="preserve">Calculated; applies to systems on quarterly monitoring.  OEL = sum (last 2 quarters + twice current quarter)/4
</t>
        </r>
      </text>
    </comment>
    <comment ref="V12" authorId="0">
      <text>
        <r>
          <rPr>
            <sz val="9"/>
            <rFont val="Tahoma"/>
            <family val="2"/>
          </rPr>
          <t xml:space="preserve">Automatically Determined.
</t>
        </r>
      </text>
    </comment>
    <comment ref="D12" authorId="0">
      <text>
        <r>
          <rPr>
            <sz val="9"/>
            <rFont val="Tahoma"/>
            <family val="2"/>
          </rPr>
          <t xml:space="preserve">Enter sample date and TTHM values in sampled quarter.  If there is a missed sample, enter a text value such as "MS".  
</t>
        </r>
      </text>
    </comment>
    <comment ref="O12" authorId="0">
      <text>
        <r>
          <rPr>
            <sz val="9"/>
            <rFont val="Tahoma"/>
            <family val="2"/>
          </rPr>
          <t xml:space="preserve">Enter sample date and HAA5 values in sampled quarter.  If there is a missed sample, enter a text value such as "MS".  
</t>
        </r>
      </text>
    </comment>
  </commentList>
</comments>
</file>

<file path=xl/sharedStrings.xml><?xml version="1.0" encoding="utf-8"?>
<sst xmlns="http://schemas.openxmlformats.org/spreadsheetml/2006/main" count="388" uniqueCount="162">
  <si>
    <t>Water System Name:</t>
  </si>
  <si>
    <t xml:space="preserve">System No. </t>
  </si>
  <si>
    <t>Monitoring Periods</t>
  </si>
  <si>
    <t xml:space="preserve">OEL (TTHM) </t>
  </si>
  <si>
    <t>Comments:</t>
  </si>
  <si>
    <t>Date</t>
  </si>
  <si>
    <t>Meets Standard? 
(Y/N)</t>
  </si>
  <si>
    <t>Name &amp; Title of Person Submitting Report</t>
  </si>
  <si>
    <t xml:space="preserve">STAGE 2 DISINFECTION BYPRODUCT RULE </t>
  </si>
  <si>
    <t>TOTAL TRIHALOMETHANES (TTHM)</t>
  </si>
  <si>
    <t>HALOACETIC ACIDS - FIVE (HAA5)</t>
  </si>
  <si>
    <t>Qrt 1</t>
  </si>
  <si>
    <t>Qrt 2</t>
  </si>
  <si>
    <t>Qrt 3</t>
  </si>
  <si>
    <t>Qrt 4</t>
  </si>
  <si>
    <t>Sample Date (month/day/year):</t>
  </si>
  <si>
    <t>LRAA = Locational Running Annual Avg of the last 4 quarters</t>
  </si>
  <si>
    <t xml:space="preserve">Comments:  </t>
  </si>
  <si>
    <t>Note:  for any missed samples (MS), enter a text such as "MS" in cell to show that a sample was not taken - do not leave it blank.</t>
  </si>
  <si>
    <t>LOCATIONAL RUNNING AVERAGE SUMMARY REPORT</t>
  </si>
  <si>
    <t>&lt; 500 SW</t>
  </si>
  <si>
    <t>500 - 3,300 SW</t>
  </si>
  <si>
    <t>3,301 - 9,999 SW</t>
  </si>
  <si>
    <t>10,000 - 49,000 SW</t>
  </si>
  <si>
    <t>50,000 - 249,999 SW</t>
  </si>
  <si>
    <t>10,000 - 99,999 GW</t>
  </si>
  <si>
    <t>100,000 - 499,999 GW</t>
  </si>
  <si>
    <t>&gt;= 500,000 GW</t>
  </si>
  <si>
    <t>Qrt</t>
  </si>
  <si>
    <t>Samples</t>
  </si>
  <si>
    <t>LRAA 
(TTHM)</t>
  </si>
  <si>
    <t>&lt; 500 GW</t>
  </si>
  <si>
    <t>Note: If your OEL is higher than the TTHM MCL at any location in the distribution system, you must conduct an operational evaluation by examining the system treatment and distribution operational practices, including: storage tank operations; excess storage capacity; distribution system flushing; changes in sources or source water quality; treatment changes; and any problems that may contribute to TTHM formation. From this evaluation you must identify what steps could be taken to minimize future OEL exceedances:  Please submit your operational evaluation report to the State for review within 90 days.</t>
  </si>
  <si>
    <t>Note: If your OEL is higher than the HAA5 MCL at any location in the distribution system, you must conduct an operational evaluation by examining the system treatment and distribution operational practices, including: storage tank operations; excess storage capacity; distribution system flushing; changes in sources or source water quality; treatment changes; and any problems that may contribute to HAA5 formation. From this evaluation you must identify what steps could be taken to minimize future OEL exceedances:  Please submit your operational evaluation report to the State for review within 90 days.</t>
  </si>
  <si>
    <t>OEL = Operational Evaluation Levels = sum (last 2 quarters + twice current quarter)/4</t>
  </si>
  <si>
    <t>Reduced</t>
  </si>
  <si>
    <t>Routine</t>
  </si>
  <si>
    <t>Increased</t>
  </si>
  <si>
    <t>Population Selected:</t>
  </si>
  <si>
    <t>Frequency Selected:</t>
  </si>
  <si>
    <t>500 - 9,999 GW</t>
  </si>
  <si>
    <t>250,000 - 999,999 SW</t>
  </si>
  <si>
    <t>1,000,000 - 4,999,999 SW</t>
  </si>
  <si>
    <t>Annual</t>
  </si>
  <si>
    <t>Reduce to Routine</t>
  </si>
  <si>
    <t>Routine or Reduced to Increased</t>
  </si>
  <si>
    <t>Population</t>
  </si>
  <si>
    <t>Routine/Reduce to increased</t>
  </si>
  <si>
    <r>
      <rPr>
        <u val="single"/>
        <sz val="11"/>
        <color indexed="8"/>
        <rFont val="Calibri"/>
        <family val="2"/>
      </rPr>
      <t>Annually</t>
    </r>
    <r>
      <rPr>
        <sz val="11"/>
        <color theme="1"/>
        <rFont val="Calibri"/>
        <family val="2"/>
      </rPr>
      <t>: 1 at highest TTHM location and 1 at highest HAA5 location; or 1 dual sample if highest TTHM/HAA5 at same location</t>
    </r>
  </si>
  <si>
    <t>&gt;=5,000,000 SW</t>
  </si>
  <si>
    <t>#</t>
  </si>
  <si>
    <r>
      <rPr>
        <u val="single"/>
        <sz val="11"/>
        <color indexed="8"/>
        <rFont val="Calibri"/>
        <family val="2"/>
      </rPr>
      <t>Quarterly</t>
    </r>
    <r>
      <rPr>
        <sz val="11"/>
        <color theme="1"/>
        <rFont val="Calibri"/>
        <family val="2"/>
      </rPr>
      <t>: 1 at highest TTHM location and 1 at highest HAA5 location</t>
    </r>
  </si>
  <si>
    <t>Lookup #</t>
  </si>
  <si>
    <t>Font Size Table:</t>
  </si>
  <si>
    <t>Selected Font Size:</t>
  </si>
  <si>
    <t>Selected Condition:</t>
  </si>
  <si>
    <r>
      <rPr>
        <u val="single"/>
        <sz val="11"/>
        <color indexed="8"/>
        <rFont val="Calibri"/>
        <family val="2"/>
      </rPr>
      <t>Annually</t>
    </r>
    <r>
      <rPr>
        <sz val="11"/>
        <color theme="1"/>
        <rFont val="Calibri"/>
        <family val="2"/>
      </rPr>
      <t xml:space="preserve">: 1 at highest TTHM location and 1 at highest HAA5 location; or 1 dual sample if highest TTHM/HAA5 at same location; (same as routine) </t>
    </r>
  </si>
  <si>
    <r>
      <rPr>
        <u val="single"/>
        <sz val="11"/>
        <color indexed="8"/>
        <rFont val="Calibri"/>
        <family val="2"/>
      </rPr>
      <t>Quarterly</t>
    </r>
    <r>
      <rPr>
        <sz val="11"/>
        <color theme="1"/>
        <rFont val="Calibri"/>
        <family val="2"/>
      </rPr>
      <t>: 10 dual sample sets at the five highest TTHM and five highest HAA5 LRAA sites</t>
    </r>
  </si>
  <si>
    <r>
      <rPr>
        <u val="single"/>
        <sz val="11"/>
        <color indexed="8"/>
        <rFont val="Calibri"/>
        <family val="2"/>
      </rPr>
      <t>Quarterly</t>
    </r>
    <r>
      <rPr>
        <sz val="11"/>
        <color theme="1"/>
        <rFont val="Calibri"/>
        <family val="2"/>
      </rPr>
      <t>:  8 dual sample sets at the four highest TTHM and four highest HAA5 LRAA sites</t>
    </r>
  </si>
  <si>
    <r>
      <rPr>
        <u val="single"/>
        <sz val="11"/>
        <color indexed="8"/>
        <rFont val="Calibri"/>
        <family val="2"/>
      </rPr>
      <t>Quarterly</t>
    </r>
    <r>
      <rPr>
        <sz val="11"/>
        <color theme="1"/>
        <rFont val="Calibri"/>
        <family val="2"/>
      </rPr>
      <t>:  6 dual sample sets at the three highest TTHM and three highest HAA5 LRAA sites</t>
    </r>
  </si>
  <si>
    <r>
      <rPr>
        <u val="single"/>
        <sz val="11"/>
        <color indexed="8"/>
        <rFont val="Calibri"/>
        <family val="2"/>
      </rPr>
      <t>Quarterly</t>
    </r>
    <r>
      <rPr>
        <sz val="11"/>
        <color theme="1"/>
        <rFont val="Calibri"/>
        <family val="2"/>
      </rPr>
      <t>:  4 dual sample sets at the two highest TTHM and two highest HAA5 LRAA sites</t>
    </r>
  </si>
  <si>
    <r>
      <rPr>
        <u val="single"/>
        <sz val="11"/>
        <color indexed="8"/>
        <rFont val="Calibri"/>
        <family val="2"/>
      </rPr>
      <t>Quarterly</t>
    </r>
    <r>
      <rPr>
        <sz val="11"/>
        <color theme="1"/>
        <rFont val="Calibri"/>
        <family val="2"/>
      </rPr>
      <t>:  2 dual sample sets at the highest TTHM and highest HAA5 LRAA sites</t>
    </r>
  </si>
  <si>
    <r>
      <rPr>
        <u val="single"/>
        <sz val="11"/>
        <color indexed="8"/>
        <rFont val="Calibri"/>
        <family val="2"/>
      </rPr>
      <t>Annually</t>
    </r>
    <r>
      <rPr>
        <sz val="11"/>
        <color theme="1"/>
        <rFont val="Calibri"/>
        <family val="2"/>
      </rPr>
      <t>: 1 at highest TTHM location and 1 at highest HAA5 location; or 1 dual sample if highest TTHM/HAA5 at same location; (same as routine)</t>
    </r>
  </si>
  <si>
    <r>
      <rPr>
        <u val="single"/>
        <sz val="11"/>
        <color indexed="8"/>
        <rFont val="Calibri"/>
        <family val="2"/>
      </rPr>
      <t>Quarterly</t>
    </r>
    <r>
      <rPr>
        <sz val="11"/>
        <color theme="1"/>
        <rFont val="Calibri"/>
        <family val="2"/>
      </rPr>
      <t>: 4 dual sample sets at the two highest TTHM and two highest HAA5 LRAA sites</t>
    </r>
  </si>
  <si>
    <r>
      <rPr>
        <u val="single"/>
        <sz val="11"/>
        <color indexed="8"/>
        <rFont val="Calibri"/>
        <family val="2"/>
      </rPr>
      <t>Quarterly</t>
    </r>
    <r>
      <rPr>
        <sz val="11"/>
        <color theme="1"/>
        <rFont val="Calibri"/>
        <family val="2"/>
      </rPr>
      <t>: 2 dual sample sets at the highest TTHM and highest HAA5 LRAA sites</t>
    </r>
  </si>
  <si>
    <t>Reduced*</t>
  </si>
  <si>
    <r>
      <rPr>
        <u val="single"/>
        <sz val="11"/>
        <color indexed="8"/>
        <rFont val="Calibri"/>
        <family val="2"/>
      </rPr>
      <t>Annually</t>
    </r>
    <r>
      <rPr>
        <sz val="11"/>
        <color theme="1"/>
        <rFont val="Calibri"/>
        <family val="2"/>
      </rPr>
      <t>: 2 dual sample sets</t>
    </r>
  </si>
  <si>
    <r>
      <rPr>
        <u val="single"/>
        <sz val="11"/>
        <color indexed="8"/>
        <rFont val="Calibri"/>
        <family val="2"/>
      </rPr>
      <t>Quarterly</t>
    </r>
    <r>
      <rPr>
        <sz val="11"/>
        <color theme="1"/>
        <rFont val="Calibri"/>
        <family val="2"/>
      </rPr>
      <t>: 4 dual sample sets</t>
    </r>
  </si>
  <si>
    <r>
      <rPr>
        <u val="single"/>
        <sz val="11"/>
        <color indexed="8"/>
        <rFont val="Calibri"/>
        <family val="2"/>
      </rPr>
      <t>Quarterly</t>
    </r>
    <r>
      <rPr>
        <sz val="11"/>
        <color theme="1"/>
        <rFont val="Calibri"/>
        <family val="2"/>
      </rPr>
      <t>: 6 dual sample sets</t>
    </r>
  </si>
  <si>
    <r>
      <rPr>
        <u val="single"/>
        <sz val="11"/>
        <color indexed="8"/>
        <rFont val="Calibri"/>
        <family val="2"/>
      </rPr>
      <t>Quarterly</t>
    </r>
    <r>
      <rPr>
        <sz val="11"/>
        <color theme="1"/>
        <rFont val="Calibri"/>
        <family val="2"/>
      </rPr>
      <t>: 8 dual sample sets</t>
    </r>
  </si>
  <si>
    <r>
      <rPr>
        <u val="single"/>
        <sz val="11"/>
        <color indexed="8"/>
        <rFont val="Calibri"/>
        <family val="2"/>
      </rPr>
      <t>Quarterly</t>
    </r>
    <r>
      <rPr>
        <sz val="11"/>
        <color theme="1"/>
        <rFont val="Calibri"/>
        <family val="2"/>
      </rPr>
      <t>: 2 dual sample sets</t>
    </r>
  </si>
  <si>
    <r>
      <rPr>
        <u val="single"/>
        <sz val="11"/>
        <color indexed="8"/>
        <rFont val="Calibri"/>
        <family val="2"/>
      </rPr>
      <t>Quarterly</t>
    </r>
    <r>
      <rPr>
        <sz val="11"/>
        <color theme="1"/>
        <rFont val="Calibri"/>
        <family val="2"/>
      </rPr>
      <t>: 12 dual sample sets</t>
    </r>
  </si>
  <si>
    <r>
      <rPr>
        <u val="single"/>
        <sz val="11"/>
        <color indexed="8"/>
        <rFont val="Calibri"/>
        <family val="2"/>
      </rPr>
      <t>Quarterly</t>
    </r>
    <r>
      <rPr>
        <sz val="11"/>
        <color theme="1"/>
        <rFont val="Calibri"/>
        <family val="2"/>
      </rPr>
      <t>: 20 dual sample sets</t>
    </r>
  </si>
  <si>
    <r>
      <rPr>
        <u val="single"/>
        <sz val="11"/>
        <color indexed="8"/>
        <rFont val="Calibri"/>
        <family val="2"/>
      </rPr>
      <t>Quarterly</t>
    </r>
    <r>
      <rPr>
        <sz val="11"/>
        <color theme="1"/>
        <rFont val="Calibri"/>
        <family val="2"/>
      </rPr>
      <t>: 16 dual sample sets</t>
    </r>
  </si>
  <si>
    <r>
      <rPr>
        <u val="single"/>
        <sz val="11"/>
        <color indexed="8"/>
        <rFont val="Calibri"/>
        <family val="2"/>
      </rPr>
      <t>Tri-Annually</t>
    </r>
    <r>
      <rPr>
        <sz val="11"/>
        <color theme="1"/>
        <rFont val="Calibri"/>
        <family val="2"/>
      </rPr>
      <t>: 1 at location and during quarter of highest TTHM, 1 at location and during quarter of highest HAA5; or 1 dual sample if highest TTHM/HAA5 occurred at same location and quarter</t>
    </r>
  </si>
  <si>
    <r>
      <rPr>
        <u val="single"/>
        <sz val="11"/>
        <color indexed="8"/>
        <rFont val="Calibri"/>
        <family val="2"/>
      </rPr>
      <t>Annually</t>
    </r>
    <r>
      <rPr>
        <sz val="11"/>
        <color theme="1"/>
        <rFont val="Calibri"/>
        <family val="2"/>
      </rPr>
      <t>: 1 at location and during quarter of highest TTHM, 1 at location and during quarter of highest HAA5; or 1 dual sample if highest TTHM/HAA5 occurred at same location and quarter</t>
    </r>
  </si>
  <si>
    <r>
      <rPr>
        <u val="single"/>
        <sz val="11"/>
        <color indexed="8"/>
        <rFont val="Calibri"/>
        <family val="2"/>
      </rPr>
      <t>Annually -</t>
    </r>
    <r>
      <rPr>
        <sz val="11"/>
        <color indexed="8"/>
        <rFont val="Calibri"/>
        <family val="2"/>
      </rPr>
      <t xml:space="preserve">2 dual samples: </t>
    </r>
    <r>
      <rPr>
        <sz val="11"/>
        <color theme="1"/>
        <rFont val="Calibri"/>
        <family val="2"/>
      </rPr>
      <t xml:space="preserve"> 1 at location and during quarter of highest TTHM, 1 at location and during quarter of highest HAA5</t>
    </r>
  </si>
  <si>
    <r>
      <rPr>
        <u val="single"/>
        <sz val="11"/>
        <color indexed="8"/>
        <rFont val="Calibri"/>
        <family val="2"/>
      </rPr>
      <t>Annually</t>
    </r>
    <r>
      <rPr>
        <sz val="11"/>
        <color theme="1"/>
        <rFont val="Calibri"/>
        <family val="2"/>
      </rPr>
      <t>: 1 at location and during quarter of highest TTHM, 1 at location and during quarter of highest HAA5; or 1 dual sample if highest TTHM/HAA5 at same location and quarter</t>
    </r>
  </si>
  <si>
    <r>
      <rPr>
        <u val="single"/>
        <sz val="11"/>
        <color indexed="8"/>
        <rFont val="Calibri"/>
        <family val="2"/>
      </rPr>
      <t>Annually -</t>
    </r>
    <r>
      <rPr>
        <sz val="11"/>
        <color theme="1"/>
        <rFont val="Calibri"/>
        <family val="2"/>
      </rPr>
      <t xml:space="preserve"> 2 dual sample sets: 1 at location and during quarter of highest TTHM, 1 at location and during quarter of highest HAA5</t>
    </r>
  </si>
  <si>
    <t>Select population and sample frequency:</t>
  </si>
  <si>
    <t>Increase</t>
  </si>
  <si>
    <t>Enter Site Name 5</t>
  </si>
  <si>
    <t>Enter Site Name 6</t>
  </si>
  <si>
    <t>Enter Site Name 7</t>
  </si>
  <si>
    <t>Enter Site Name 8</t>
  </si>
  <si>
    <t>Enter Site Name 9</t>
  </si>
  <si>
    <t>Enter Site Name 10</t>
  </si>
  <si>
    <t>Enter Site Name 11</t>
  </si>
  <si>
    <t>Enter Site Name 12</t>
  </si>
  <si>
    <t>Enter Site Name 13</t>
  </si>
  <si>
    <t>Enter Site Name 14</t>
  </si>
  <si>
    <t>Enter Site Name 15</t>
  </si>
  <si>
    <t>Enter Site Name 16</t>
  </si>
  <si>
    <t>Enter Site Name 17</t>
  </si>
  <si>
    <t>Enter Site Name 18</t>
  </si>
  <si>
    <t>Enter Site Name 19</t>
  </si>
  <si>
    <t>Enter Site Name 20</t>
  </si>
  <si>
    <t>Enter Site Name 3</t>
  </si>
  <si>
    <t>Enter Site Name 4</t>
  </si>
  <si>
    <t>Enter Site Name 1</t>
  </si>
  <si>
    <t>Enter Site Name 2</t>
  </si>
  <si>
    <t>Exceed OEL?
(Y/N)</t>
  </si>
  <si>
    <t>For questions, contact Guy Schott, guy.schott@cdph.ca.gov, 707-576-2732</t>
  </si>
  <si>
    <t>TTHM  (ug/L)</t>
  </si>
  <si>
    <t>HAA5  (ug/L)</t>
  </si>
  <si>
    <t>Matrix Table</t>
  </si>
  <si>
    <t>Stage 2 - Matrix Table</t>
  </si>
  <si>
    <t>LRAA 
(TTHM)
ug/L</t>
  </si>
  <si>
    <t xml:space="preserve">OEL 
(TTHM)
ug/L </t>
  </si>
  <si>
    <t>TTHM MCL = 0.080 mg/L or 80. ug/L</t>
  </si>
  <si>
    <t>HAA5 MCL = 0.060 mg/L or 60. ug/L</t>
  </si>
  <si>
    <t>Quarterly: 8 dual sample sets; continue on routine monitoring if TTHM LRAA &gt; 40. ug/L or HAA5 LRRA &gt; 30. ug/L at any location or source TOC annual average &gt; 4.0 mg/L</t>
  </si>
  <si>
    <t>Quarterly: 4 dual sample sets; continue on routine monitoring if TTHM LRAA &gt; 40. ug/L or HAA5 LRRA &gt; 30. ug/L at any location</t>
  </si>
  <si>
    <t>Quarterly: 6 dual sample sets if TTHM  LRAA &gt; 40. ug/L or HAA5 LRAA &gt; 30. ug/L at any location</t>
  </si>
  <si>
    <t>Quarterly: 6 dual sample sets; continue on routine monitoring if TTHM LRAA &gt; 40. ug/L or HAA5 LRRA &gt; 30. ug/L at any location</t>
  </si>
  <si>
    <t>Quarterly: 8 dual sample sets if TTHM  LRAA &gt; 40. ug/L or HAA5 LRAA &gt; 30. ug/L at any location</t>
  </si>
  <si>
    <t>Quarterly: 8 dual sample sets; continue on routine monitoring if TTHM LRAA &gt; 40. ug/L or HAA5 LRRA &gt; 30. ug/L at any location</t>
  </si>
  <si>
    <t>Quarterly: 1 at highest TTHM location and 1 at highest HAA5 location; continue on routine monitoring if TTHM LRAA &gt; 40. ug/L or HAA5 LRRA &gt; 30. ug/L at any location or source TOC annual average &gt; 4.0 mg/L</t>
  </si>
  <si>
    <t>Quarterly: 2 dual sample sets; continue on routine monitoring if TTHM LRAA &gt; 40. ug/L or HAA5 LRRA &gt; 30. ug/L at any location or source TOC annual average &gt; 4.0 mg/L</t>
  </si>
  <si>
    <t>Quarterly: 4 dual sample sets if TTHM  LRAA &gt; 40. ug/L or HAA5 LRAA &gt; 30. ug/L at any location or source TOC annual average &gt; 4.0 mg/L</t>
  </si>
  <si>
    <t>Quarterly: 4 dual sample sets; continue on routine monitoring if TTHM LRAA &gt; 40. ug/L or HAA5 LRRA &gt; 30. ug/L at any location or source TOC annual average &gt; 4.0 mg/L</t>
  </si>
  <si>
    <t>Quarterly: 8 dual sample sets if TTHM  LRAA &gt; 40. ug/L or HAA5 LRAA &gt; 30. ug/L at any location or source TOC annual average &gt; 4.0 mg/L</t>
  </si>
  <si>
    <t>Quarterly: 12 dual sample sets if TTHM  LRAA &gt; 40. ug/L or HAA5 LRAA &gt; 30. ug/L at any location or source TOC annual average &gt; 4.0 mg/L</t>
  </si>
  <si>
    <t>Quarterly: 12 dual sample sets; continue on routine monitoring if TTHM LRAA &gt; 40. ug/L or HAA5 LRRA &gt; 30. ug/L at any location or source TOC annual average &gt; 4.0 mg/L</t>
  </si>
  <si>
    <t>Quarterly: 16 dual sample sets if TTHM  LRAA &gt; 40. ug/L or HAA5 LRAA &gt; 30. ug/L at any location or source TOC annual average &gt; 4.0 mg/L</t>
  </si>
  <si>
    <t>Quarterly: 16 dual sample sets; continue on routine monitoring if TTHM LRAA &gt; 40. ug/L or HAA5 LRRA &gt; 30. ug/L at any location or source TOC annual average &gt; 4.0 mg/L</t>
  </si>
  <si>
    <t>Quarterly: 20 dual sample sets if TTHM  LRAA &gt; 40. ug/L or HAA5 LRAA &gt; 30. ug/L at any location or source TOC annual average &gt; 4.0 mg/L</t>
  </si>
  <si>
    <t>Quarterly: 20 dual sample sets; continue on routine monitoring if TTHM LRAA &gt; 40. ug/L or HAA5 LRRA &gt; 30. ug/L at any location or source TOC annual average &gt; 4.0 mg/L</t>
  </si>
  <si>
    <t>Annually: 1 at highest TTHM location and 1 at highest HAA5 location; or 1 dual sample if highest TTHM/HAA5 at same location; if TTHM &gt; 60. ug/L or HAA5 &gt; 45 ug/L</t>
  </si>
  <si>
    <t>Quarterly: Dual sampling at previous sample locations (1 or 2 sites) if any TTHM or HAA5 &gt; MCL at any location; back to routine after 4 consecutive quarters and TTHM LRAA &lt;= 60. ug/L and HAA5 LRAA &lt;= 45 ug/L at every location</t>
  </si>
  <si>
    <t>Annually: 2 dual sample sets if TTHM &gt; 60. ug/L or HAA5 &gt; 45 ug/L</t>
  </si>
  <si>
    <t>Quarterly: 4 dual sample sets if TTHM &gt; 60. ug/L or HAA5 &gt; 45 ug/L</t>
  </si>
  <si>
    <t>Quarterly: Dual sampling at previous sample locations (1 or 2 sites); if any TTHM or HAA5 &gt; MCL at any location; back to routine after 4 consecutive quarters and TTHM LRAA &lt;= 60. ug/L and HAA5 LRAA &lt;= 45 ug/L at every location</t>
  </si>
  <si>
    <t>Quarterly: 1 at highest TTHM location and 1 at highest HAA5 location; If TTHM &gt; 60. ug/L or HAA5 &gt; 45 ug/L or source TOC annual average &gt; 4.0 mg/L</t>
  </si>
  <si>
    <t xml:space="preserve">Quarterly: 2 dual sample sets if TTHM &gt; 60. ug/L or HAA5 &gt; 45 ug/L or source TOC annual average &gt; 4.0 mg/L </t>
  </si>
  <si>
    <r>
      <rPr>
        <u val="single"/>
        <sz val="14"/>
        <color indexed="8"/>
        <rFont val="Calibri"/>
        <family val="2"/>
      </rPr>
      <t>Annually</t>
    </r>
    <r>
      <rPr>
        <sz val="14"/>
        <color indexed="8"/>
        <rFont val="Calibri"/>
        <family val="2"/>
      </rPr>
      <t>: 1 at highest TTHM location and 1 at highest HAA5 location; or 1 dual sample if highest TTHM/HAA5 at same location</t>
    </r>
  </si>
  <si>
    <r>
      <rPr>
        <u val="single"/>
        <sz val="14"/>
        <color indexed="8"/>
        <rFont val="Calibri"/>
        <family val="2"/>
      </rPr>
      <t>Tri-Annually</t>
    </r>
    <r>
      <rPr>
        <sz val="14"/>
        <color indexed="8"/>
        <rFont val="Calibri"/>
        <family val="2"/>
      </rPr>
      <t>: 1 at location and during quarter of highest TTHM, 1 at location and during quarter of highest HAA5; or 1 dual sample if highest TTHM/HAA5 occurred at same location and quarter</t>
    </r>
  </si>
  <si>
    <r>
      <rPr>
        <u val="single"/>
        <sz val="14"/>
        <color indexed="8"/>
        <rFont val="Calibri"/>
        <family val="2"/>
      </rPr>
      <t>Annually</t>
    </r>
    <r>
      <rPr>
        <sz val="14"/>
        <color indexed="8"/>
        <rFont val="Calibri"/>
        <family val="2"/>
      </rPr>
      <t>: 2 dual sample sets</t>
    </r>
  </si>
  <si>
    <r>
      <rPr>
        <u val="single"/>
        <sz val="14"/>
        <color indexed="8"/>
        <rFont val="Calibri"/>
        <family val="2"/>
      </rPr>
      <t>Annually</t>
    </r>
    <r>
      <rPr>
        <sz val="14"/>
        <color indexed="8"/>
        <rFont val="Calibri"/>
        <family val="2"/>
      </rPr>
      <t>: 1 at location and during quarter of highest TTHM, 1 at location and during quarter of highest HAA5; or 1 dual sample if highest TTHM/HAA5 occurred at same location and quarter</t>
    </r>
  </si>
  <si>
    <r>
      <rPr>
        <u val="single"/>
        <sz val="14"/>
        <color indexed="8"/>
        <rFont val="Calibri"/>
        <family val="2"/>
      </rPr>
      <t>Quarterly</t>
    </r>
    <r>
      <rPr>
        <sz val="14"/>
        <color indexed="8"/>
        <rFont val="Calibri"/>
        <family val="2"/>
      </rPr>
      <t>: 4 dual sample sets</t>
    </r>
  </si>
  <si>
    <r>
      <rPr>
        <u val="single"/>
        <sz val="14"/>
        <color indexed="8"/>
        <rFont val="Calibri"/>
        <family val="2"/>
      </rPr>
      <t>Annually -</t>
    </r>
    <r>
      <rPr>
        <sz val="14"/>
        <color indexed="8"/>
        <rFont val="Calibri"/>
        <family val="2"/>
      </rPr>
      <t xml:space="preserve">2 dual samples: </t>
    </r>
    <r>
      <rPr>
        <sz val="14"/>
        <color indexed="8"/>
        <rFont val="Calibri"/>
        <family val="2"/>
      </rPr>
      <t xml:space="preserve"> 1 at location and during quarter of highest TTHM, 1 at location and during quarter of highest HAA5</t>
    </r>
  </si>
  <si>
    <r>
      <rPr>
        <u val="single"/>
        <sz val="14"/>
        <color indexed="8"/>
        <rFont val="Calibri"/>
        <family val="2"/>
      </rPr>
      <t>Quarterly</t>
    </r>
    <r>
      <rPr>
        <sz val="14"/>
        <color indexed="8"/>
        <rFont val="Calibri"/>
        <family val="2"/>
      </rPr>
      <t>: 6 dual sample sets</t>
    </r>
  </si>
  <si>
    <r>
      <rPr>
        <u val="single"/>
        <sz val="14"/>
        <color indexed="8"/>
        <rFont val="Calibri"/>
        <family val="2"/>
      </rPr>
      <t>Quarterly</t>
    </r>
    <r>
      <rPr>
        <sz val="14"/>
        <color indexed="8"/>
        <rFont val="Calibri"/>
        <family val="2"/>
      </rPr>
      <t>: 2 dual sample sets at the highest TTHM and highest HAA5 LRAA sites</t>
    </r>
  </si>
  <si>
    <r>
      <rPr>
        <u val="single"/>
        <sz val="14"/>
        <color indexed="8"/>
        <rFont val="Calibri"/>
        <family val="2"/>
      </rPr>
      <t>Quarterly</t>
    </r>
    <r>
      <rPr>
        <sz val="14"/>
        <color indexed="8"/>
        <rFont val="Calibri"/>
        <family val="2"/>
      </rPr>
      <t>: 8 dual sample sets</t>
    </r>
  </si>
  <si>
    <r>
      <rPr>
        <u val="single"/>
        <sz val="14"/>
        <color indexed="8"/>
        <rFont val="Calibri"/>
        <family val="2"/>
      </rPr>
      <t>Quarterly</t>
    </r>
    <r>
      <rPr>
        <sz val="14"/>
        <color indexed="8"/>
        <rFont val="Calibri"/>
        <family val="2"/>
      </rPr>
      <t>: 4 dual sample sets at the two highest TTHM and two highest HAA5 LRAA sites</t>
    </r>
  </si>
  <si>
    <r>
      <rPr>
        <u val="single"/>
        <sz val="14"/>
        <color indexed="8"/>
        <rFont val="Calibri"/>
        <family val="2"/>
      </rPr>
      <t>Annually</t>
    </r>
    <r>
      <rPr>
        <sz val="14"/>
        <color indexed="8"/>
        <rFont val="Calibri"/>
        <family val="2"/>
      </rPr>
      <t>: 1 at highest TTHM location and 1 at highest HAA5 location; or 1 dual sample if highest TTHM/HAA5 at same location; (same as routine)</t>
    </r>
  </si>
  <si>
    <r>
      <rPr>
        <u val="single"/>
        <sz val="14"/>
        <color indexed="8"/>
        <rFont val="Calibri"/>
        <family val="2"/>
      </rPr>
      <t>Annually</t>
    </r>
    <r>
      <rPr>
        <sz val="14"/>
        <color indexed="8"/>
        <rFont val="Calibri"/>
        <family val="2"/>
      </rPr>
      <t xml:space="preserve">: 1 at highest TTHM location and 1 at highest HAA5 location; or 1 dual sample if highest TTHM/HAA5 at same location; (same as routine) </t>
    </r>
  </si>
  <si>
    <r>
      <rPr>
        <u val="single"/>
        <sz val="14"/>
        <color indexed="8"/>
        <rFont val="Calibri"/>
        <family val="2"/>
      </rPr>
      <t>Quarterly</t>
    </r>
    <r>
      <rPr>
        <sz val="14"/>
        <color indexed="8"/>
        <rFont val="Calibri"/>
        <family val="2"/>
      </rPr>
      <t>: 1 at highest TTHM location and 1 at highest HAA5 location</t>
    </r>
  </si>
  <si>
    <r>
      <rPr>
        <u val="single"/>
        <sz val="14"/>
        <color indexed="8"/>
        <rFont val="Calibri"/>
        <family val="2"/>
      </rPr>
      <t>Annually</t>
    </r>
    <r>
      <rPr>
        <sz val="14"/>
        <color indexed="8"/>
        <rFont val="Calibri"/>
        <family val="2"/>
      </rPr>
      <t>: 1 at location and during quarter of highest TTHM, 1 at location and during quarter of highest HAA5; or 1 dual sample if highest TTHM/HAA5 at same location and quarter</t>
    </r>
  </si>
  <si>
    <r>
      <rPr>
        <u val="single"/>
        <sz val="14"/>
        <color indexed="8"/>
        <rFont val="Calibri"/>
        <family val="2"/>
      </rPr>
      <t>Quarterly</t>
    </r>
    <r>
      <rPr>
        <sz val="14"/>
        <color indexed="8"/>
        <rFont val="Calibri"/>
        <family val="2"/>
      </rPr>
      <t>: 2 dual sample sets</t>
    </r>
  </si>
  <si>
    <r>
      <rPr>
        <u val="single"/>
        <sz val="14"/>
        <color indexed="8"/>
        <rFont val="Calibri"/>
        <family val="2"/>
      </rPr>
      <t>Annually -</t>
    </r>
    <r>
      <rPr>
        <sz val="14"/>
        <color indexed="8"/>
        <rFont val="Calibri"/>
        <family val="2"/>
      </rPr>
      <t xml:space="preserve"> 2 dual sample sets: 1 at location and during quarter of highest TTHM, 1 at location and during quarter of highest HAA5</t>
    </r>
  </si>
  <si>
    <r>
      <rPr>
        <u val="single"/>
        <sz val="14"/>
        <color indexed="8"/>
        <rFont val="Calibri"/>
        <family val="2"/>
      </rPr>
      <t>Quarterly</t>
    </r>
    <r>
      <rPr>
        <sz val="14"/>
        <color indexed="8"/>
        <rFont val="Calibri"/>
        <family val="2"/>
      </rPr>
      <t>:  2 dual sample sets at the highest TTHM and highest HAA5 LRAA sites</t>
    </r>
  </si>
  <si>
    <r>
      <rPr>
        <u val="single"/>
        <sz val="14"/>
        <color indexed="8"/>
        <rFont val="Calibri"/>
        <family val="2"/>
      </rPr>
      <t>Quarterly</t>
    </r>
    <r>
      <rPr>
        <sz val="14"/>
        <color indexed="8"/>
        <rFont val="Calibri"/>
        <family val="2"/>
      </rPr>
      <t>:  4 dual sample sets at the two highest TTHM and two highest HAA5 LRAA sites</t>
    </r>
  </si>
  <si>
    <r>
      <rPr>
        <u val="single"/>
        <sz val="14"/>
        <color indexed="8"/>
        <rFont val="Calibri"/>
        <family val="2"/>
      </rPr>
      <t>Quarterly</t>
    </r>
    <r>
      <rPr>
        <sz val="14"/>
        <color indexed="8"/>
        <rFont val="Calibri"/>
        <family val="2"/>
      </rPr>
      <t>: 12 dual sample sets</t>
    </r>
  </si>
  <si>
    <r>
      <rPr>
        <u val="single"/>
        <sz val="14"/>
        <color indexed="8"/>
        <rFont val="Calibri"/>
        <family val="2"/>
      </rPr>
      <t>Quarterly</t>
    </r>
    <r>
      <rPr>
        <sz val="14"/>
        <color indexed="8"/>
        <rFont val="Calibri"/>
        <family val="2"/>
      </rPr>
      <t>:  6 dual sample sets at the three highest TTHM and three highest HAA5 LRAA sites</t>
    </r>
  </si>
  <si>
    <r>
      <rPr>
        <u val="single"/>
        <sz val="14"/>
        <color indexed="8"/>
        <rFont val="Calibri"/>
        <family val="2"/>
      </rPr>
      <t>Quarterly</t>
    </r>
    <r>
      <rPr>
        <sz val="14"/>
        <color indexed="8"/>
        <rFont val="Calibri"/>
        <family val="2"/>
      </rPr>
      <t>: 16 dual sample sets</t>
    </r>
  </si>
  <si>
    <r>
      <rPr>
        <u val="single"/>
        <sz val="14"/>
        <color indexed="8"/>
        <rFont val="Calibri"/>
        <family val="2"/>
      </rPr>
      <t>Quarterly</t>
    </r>
    <r>
      <rPr>
        <sz val="14"/>
        <color indexed="8"/>
        <rFont val="Calibri"/>
        <family val="2"/>
      </rPr>
      <t>:  8 dual sample sets at the four highest TTHM and four highest HAA5 LRAA sites</t>
    </r>
  </si>
  <si>
    <r>
      <rPr>
        <u val="single"/>
        <sz val="14"/>
        <color indexed="8"/>
        <rFont val="Calibri"/>
        <family val="2"/>
      </rPr>
      <t>Quarterly</t>
    </r>
    <r>
      <rPr>
        <sz val="14"/>
        <color indexed="8"/>
        <rFont val="Calibri"/>
        <family val="2"/>
      </rPr>
      <t>: 20 dual sample sets</t>
    </r>
  </si>
  <si>
    <r>
      <rPr>
        <u val="single"/>
        <sz val="14"/>
        <color indexed="8"/>
        <rFont val="Calibri"/>
        <family val="2"/>
      </rPr>
      <t>Quarterly</t>
    </r>
    <r>
      <rPr>
        <sz val="14"/>
        <color indexed="8"/>
        <rFont val="Calibri"/>
        <family val="2"/>
      </rPr>
      <t>: 10 dual sample sets at the five highest TTHM and five highest HAA5 LRAA sites</t>
    </r>
  </si>
  <si>
    <t>Program version 1.1</t>
  </si>
  <si>
    <t>Purple House</t>
  </si>
  <si>
    <t>Green House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</si>
</sst>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m/d/yy;@"/>
    <numFmt numFmtId="167" formatCode="[$-409]dddd\,\ mmmm\ dd\,\ yyyy"/>
  </numFmts>
  <fonts count="76">
    <font>
      <sz val="11"/>
      <color theme="1"/>
      <name val="Calibri"/>
      <family val="2"/>
    </font>
    <font>
      <sz val="11"/>
      <color indexed="8"/>
      <name val="Calibri"/>
      <family val="2"/>
    </font>
    <font>
      <i/>
      <sz val="12"/>
      <name val="Arial"/>
      <family val="2"/>
    </font>
    <font>
      <b/>
      <sz val="12"/>
      <name val="Arial"/>
      <family val="2"/>
    </font>
    <font>
      <sz val="10"/>
      <color indexed="8"/>
      <name val="Calibri"/>
      <family val="2"/>
    </font>
    <font>
      <b/>
      <sz val="11"/>
      <color indexed="8"/>
      <name val="Calibri"/>
      <family val="2"/>
    </font>
    <font>
      <b/>
      <sz val="14"/>
      <color indexed="8"/>
      <name val="Times New Roman"/>
      <family val="1"/>
    </font>
    <font>
      <i/>
      <sz val="12"/>
      <color indexed="8"/>
      <name val="Calibri"/>
      <family val="2"/>
    </font>
    <font>
      <sz val="12"/>
      <color indexed="8"/>
      <name val="Arial"/>
      <family val="2"/>
    </font>
    <font>
      <sz val="12"/>
      <color indexed="8"/>
      <name val="Times New Roman"/>
      <family val="1"/>
    </font>
    <font>
      <b/>
      <sz val="12"/>
      <color indexed="8"/>
      <name val="Calibri"/>
      <family val="2"/>
    </font>
    <font>
      <sz val="12"/>
      <color indexed="8"/>
      <name val="Calibri"/>
      <family val="2"/>
    </font>
    <font>
      <sz val="14"/>
      <color indexed="8"/>
      <name val="Times New Roman"/>
      <family val="1"/>
    </font>
    <font>
      <b/>
      <sz val="14"/>
      <color indexed="8"/>
      <name val="Calibri"/>
      <family val="2"/>
    </font>
    <font>
      <sz val="8"/>
      <name val="Calibri"/>
      <family val="2"/>
    </font>
    <font>
      <u val="single"/>
      <sz val="11"/>
      <color indexed="8"/>
      <name val="Calibri"/>
      <family val="2"/>
    </font>
    <font>
      <b/>
      <sz val="10"/>
      <color indexed="8"/>
      <name val="Calibri"/>
      <family val="2"/>
    </font>
    <font>
      <b/>
      <i/>
      <sz val="12"/>
      <color indexed="8"/>
      <name val="Calibri"/>
      <family val="2"/>
    </font>
    <font>
      <i/>
      <sz val="10"/>
      <color indexed="8"/>
      <name val="Calibri"/>
      <family val="2"/>
    </font>
    <font>
      <i/>
      <sz val="10"/>
      <name val="Calibri"/>
      <family val="2"/>
    </font>
    <font>
      <b/>
      <sz val="10"/>
      <name val="Calibri"/>
      <family val="2"/>
    </font>
    <font>
      <sz val="14"/>
      <color indexed="8"/>
      <name val="Calibri"/>
      <family val="2"/>
    </font>
    <font>
      <u val="single"/>
      <sz val="14"/>
      <color indexed="8"/>
      <name val="Calibri"/>
      <family val="2"/>
    </font>
    <font>
      <sz val="9"/>
      <name val="Tahoma"/>
      <family val="2"/>
    </font>
    <font>
      <b/>
      <sz val="9"/>
      <name val="Tahoma"/>
      <family val="2"/>
    </font>
    <font>
      <b/>
      <u val="single"/>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name val="Calibri"/>
      <family val="2"/>
    </font>
    <font>
      <sz val="8"/>
      <color indexed="8"/>
      <name val="Calibri"/>
      <family val="2"/>
    </font>
    <font>
      <b/>
      <sz val="16"/>
      <color indexed="8"/>
      <name val="Calibri"/>
      <family val="2"/>
    </font>
    <font>
      <b/>
      <sz val="20"/>
      <color indexed="8"/>
      <name val="Calibri"/>
      <family val="2"/>
    </font>
    <font>
      <sz val="12"/>
      <color indexed="30"/>
      <name val="Calibri"/>
      <family val="2"/>
    </font>
    <font>
      <sz val="8"/>
      <name val="Tahoma"/>
      <family val="2"/>
    </font>
    <font>
      <b/>
      <u val="single"/>
      <sz val="16"/>
      <color indexed="8"/>
      <name val="Calibri"/>
      <family val="2"/>
    </font>
    <font>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8"/>
      <color theme="1"/>
      <name val="Calibri"/>
      <family val="2"/>
    </font>
    <font>
      <b/>
      <sz val="12"/>
      <color theme="1"/>
      <name val="Calibri"/>
      <family val="2"/>
    </font>
    <font>
      <b/>
      <sz val="10"/>
      <color theme="1"/>
      <name val="Calibri"/>
      <family val="2"/>
    </font>
    <font>
      <b/>
      <sz val="16"/>
      <color theme="1"/>
      <name val="Calibri"/>
      <family val="2"/>
    </font>
    <font>
      <b/>
      <sz val="20"/>
      <color theme="1"/>
      <name val="Calibri"/>
      <family val="2"/>
    </font>
    <font>
      <sz val="14"/>
      <color theme="1"/>
      <name val="Calibri"/>
      <family val="2"/>
    </font>
    <font>
      <b/>
      <sz val="14"/>
      <color theme="1"/>
      <name val="Calibri"/>
      <family val="2"/>
    </font>
    <font>
      <sz val="12"/>
      <color theme="1"/>
      <name val="Calibri"/>
      <family val="2"/>
    </font>
    <font>
      <sz val="12"/>
      <color rgb="FF0033CC"/>
      <name val="Calibri"/>
      <family val="2"/>
    </font>
    <font>
      <b/>
      <sz val="8"/>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5" tint="0.7999799847602844"/>
        <bgColor indexed="64"/>
      </patternFill>
    </fill>
    <fill>
      <patternFill patternType="solid">
        <fgColor theme="0" tint="-0.1499900072813034"/>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color indexed="63"/>
      </bottom>
    </border>
    <border>
      <left style="medium"/>
      <right style="medium"/>
      <top style="medium"/>
      <bottom style="medium"/>
    </border>
    <border>
      <left style="medium"/>
      <right style="medium"/>
      <top/>
      <bottom/>
    </border>
    <border>
      <left style="medium"/>
      <right style="medium"/>
      <top style="thin"/>
      <bottom style="thin"/>
    </border>
    <border>
      <left style="medium"/>
      <right style="medium"/>
      <top>
        <color indexed="63"/>
      </top>
      <bottom style="thin"/>
    </border>
    <border>
      <left style="medium"/>
      <right style="medium"/>
      <top style="medium"/>
      <bottom style="thin"/>
    </border>
    <border>
      <left style="medium"/>
      <right style="medium"/>
      <top style="thin"/>
      <bottom style="medium"/>
    </border>
    <border diagonalUp="1" diagonalDown="1">
      <left style="medium"/>
      <right style="medium"/>
      <top style="medium"/>
      <bottom style="medium"/>
      <diagonal style="dotted"/>
    </border>
    <border>
      <left style="medium"/>
      <right style="medium"/>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color indexed="63"/>
      </right>
      <top style="medium"/>
      <bottom style="thin"/>
    </border>
    <border>
      <left style="thin"/>
      <right style="medium"/>
      <top style="thin"/>
      <bottom style="thin"/>
    </border>
    <border>
      <left style="thin"/>
      <right style="medium"/>
      <top style="thin"/>
      <bottom style="medium"/>
    </border>
    <border>
      <left>
        <color indexed="63"/>
      </left>
      <right style="medium"/>
      <top>
        <color indexed="63"/>
      </top>
      <bottom>
        <color indexed="63"/>
      </bottom>
    </border>
    <border>
      <left style="thin"/>
      <right>
        <color indexed="63"/>
      </right>
      <top style="thin"/>
      <bottom style="thin"/>
    </border>
    <border>
      <left>
        <color indexed="63"/>
      </left>
      <right style="thin"/>
      <top style="thin"/>
      <bottom style="thin"/>
    </border>
    <border>
      <left style="medium"/>
      <right style="medium"/>
      <top style="dotted"/>
      <bottom>
        <color indexed="63"/>
      </bottom>
    </border>
    <border>
      <left>
        <color indexed="63"/>
      </left>
      <right>
        <color indexed="63"/>
      </right>
      <top style="thin"/>
      <bottom style="thin"/>
    </border>
    <border>
      <left style="medium"/>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top/>
      <bottom style="thin"/>
    </border>
    <border>
      <left style="medium"/>
      <right>
        <color indexed="63"/>
      </right>
      <top style="thin"/>
      <bottom style="medium"/>
    </border>
    <border>
      <left/>
      <right style="medium"/>
      <top style="thin"/>
      <bottom style="medium"/>
    </border>
    <border>
      <left style="medium"/>
      <right/>
      <top style="medium"/>
      <bottom/>
    </border>
    <border>
      <left>
        <color indexed="63"/>
      </left>
      <right>
        <color indexed="63"/>
      </right>
      <top style="medium"/>
      <bottom>
        <color indexed="63"/>
      </bottom>
    </border>
    <border>
      <left>
        <color indexed="63"/>
      </left>
      <right style="medium"/>
      <top style="medium"/>
      <bottom>
        <color indexed="63"/>
      </bottom>
    </border>
    <border>
      <left style="medium"/>
      <right/>
      <top/>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54" fillId="28"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29" borderId="1" applyNumberFormat="0" applyAlignment="0" applyProtection="0"/>
    <xf numFmtId="0" fontId="59" fillId="0" borderId="6" applyNumberFormat="0" applyFill="0" applyAlignment="0" applyProtection="0"/>
    <xf numFmtId="0" fontId="60" fillId="30" borderId="0" applyNumberFormat="0" applyBorder="0" applyAlignment="0" applyProtection="0"/>
    <xf numFmtId="0" fontId="1" fillId="31" borderId="7" applyNumberFormat="0" applyFont="0" applyAlignment="0" applyProtection="0"/>
    <xf numFmtId="0" fontId="61" fillId="26" borderId="8" applyNumberFormat="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94">
    <xf numFmtId="0" fontId="0" fillId="0" borderId="0" xfId="0" applyFont="1" applyAlignment="1">
      <alignment/>
    </xf>
    <xf numFmtId="0" fontId="0" fillId="0" borderId="0" xfId="0" applyBorder="1" applyAlignment="1">
      <alignment/>
    </xf>
    <xf numFmtId="0" fontId="6" fillId="0" borderId="0" xfId="0" applyFont="1" applyAlignment="1">
      <alignment wrapText="1"/>
    </xf>
    <xf numFmtId="49" fontId="7" fillId="0" borderId="0" xfId="0" applyNumberFormat="1" applyFont="1" applyBorder="1" applyAlignment="1">
      <alignment vertical="center" wrapText="1" readingOrder="1"/>
    </xf>
    <xf numFmtId="165" fontId="8" fillId="32" borderId="0" xfId="0" applyNumberFormat="1" applyFont="1" applyFill="1" applyBorder="1" applyAlignment="1" applyProtection="1">
      <alignment horizontal="center" vertical="center"/>
      <protection locked="0"/>
    </xf>
    <xf numFmtId="165" fontId="8" fillId="32" borderId="0" xfId="0" applyNumberFormat="1" applyFont="1" applyFill="1" applyBorder="1" applyAlignment="1" applyProtection="1">
      <alignment horizontal="center" vertical="center" wrapText="1"/>
      <protection locked="0"/>
    </xf>
    <xf numFmtId="2" fontId="2" fillId="32" borderId="0" xfId="0" applyNumberFormat="1" applyFont="1" applyFill="1" applyBorder="1" applyAlignment="1">
      <alignment horizontal="center" vertical="center" wrapText="1"/>
    </xf>
    <xf numFmtId="165" fontId="3" fillId="32" borderId="0" xfId="0" applyNumberFormat="1" applyFont="1" applyFill="1" applyBorder="1" applyAlignment="1">
      <alignment horizontal="center" vertical="center" wrapText="1"/>
    </xf>
    <xf numFmtId="49" fontId="0" fillId="0" borderId="0" xfId="0" applyNumberFormat="1" applyAlignment="1">
      <alignment vertical="center" readingOrder="1"/>
    </xf>
    <xf numFmtId="0" fontId="0" fillId="32" borderId="0" xfId="0" applyFill="1" applyBorder="1" applyAlignment="1">
      <alignment vertical="center"/>
    </xf>
    <xf numFmtId="0" fontId="9" fillId="32" borderId="0" xfId="0" applyFont="1" applyFill="1" applyBorder="1" applyAlignment="1">
      <alignment vertical="center" wrapText="1"/>
    </xf>
    <xf numFmtId="0" fontId="11" fillId="0" borderId="0" xfId="0" applyFont="1" applyAlignment="1">
      <alignment/>
    </xf>
    <xf numFmtId="0" fontId="11" fillId="0" borderId="0" xfId="0" applyFont="1" applyBorder="1" applyAlignment="1">
      <alignment/>
    </xf>
    <xf numFmtId="0" fontId="11" fillId="0" borderId="0" xfId="0" applyFont="1" applyAlignment="1">
      <alignment vertical="center" wrapText="1"/>
    </xf>
    <xf numFmtId="0" fontId="4" fillId="0" borderId="0" xfId="0" applyFont="1" applyBorder="1" applyAlignment="1">
      <alignment horizontal="center" vertical="center" wrapText="1"/>
    </xf>
    <xf numFmtId="0" fontId="0" fillId="0" borderId="0" xfId="0" applyAlignment="1">
      <alignment horizontal="center"/>
    </xf>
    <xf numFmtId="0" fontId="65" fillId="0" borderId="0" xfId="0" applyFont="1" applyBorder="1" applyAlignment="1">
      <alignment/>
    </xf>
    <xf numFmtId="0" fontId="4" fillId="0" borderId="0" xfId="0" applyFont="1" applyAlignment="1">
      <alignment/>
    </xf>
    <xf numFmtId="0" fontId="4" fillId="0" borderId="0" xfId="0" applyFont="1" applyAlignment="1">
      <alignment vertical="center" wrapText="1"/>
    </xf>
    <xf numFmtId="0" fontId="12" fillId="0" borderId="10" xfId="0" applyFont="1" applyBorder="1" applyAlignment="1">
      <alignment horizontal="left" wrapText="1"/>
    </xf>
    <xf numFmtId="0" fontId="5" fillId="32" borderId="11" xfId="0" applyFont="1" applyFill="1" applyBorder="1" applyAlignment="1">
      <alignment horizontal="center" vertical="center" wrapText="1"/>
    </xf>
    <xf numFmtId="0" fontId="5" fillId="0" borderId="12" xfId="0" applyFont="1" applyBorder="1" applyAlignment="1">
      <alignment horizontal="center" vertical="center" wrapText="1"/>
    </xf>
    <xf numFmtId="0" fontId="0" fillId="0" borderId="0" xfId="0" applyFont="1" applyBorder="1" applyAlignment="1">
      <alignment horizontal="center"/>
    </xf>
    <xf numFmtId="0" fontId="4" fillId="0" borderId="0" xfId="0" applyFont="1" applyBorder="1" applyAlignment="1">
      <alignment horizontal="left" vertical="center" wrapText="1"/>
    </xf>
    <xf numFmtId="0" fontId="0" fillId="0" borderId="0" xfId="0" applyBorder="1" applyAlignment="1" quotePrefix="1">
      <alignment/>
    </xf>
    <xf numFmtId="2" fontId="41" fillId="0" borderId="13" xfId="0" applyNumberFormat="1" applyFont="1" applyBorder="1" applyAlignment="1" applyProtection="1">
      <alignment horizontal="center" vertical="center"/>
      <protection hidden="1"/>
    </xf>
    <xf numFmtId="2" fontId="41" fillId="0" borderId="14" xfId="0" applyNumberFormat="1" applyFont="1" applyBorder="1" applyAlignment="1" applyProtection="1">
      <alignment horizontal="center" vertical="center"/>
      <protection hidden="1"/>
    </xf>
    <xf numFmtId="2" fontId="41" fillId="0" borderId="15" xfId="0" applyNumberFormat="1" applyFont="1" applyBorder="1" applyAlignment="1" applyProtection="1">
      <alignment horizontal="center" vertical="center"/>
      <protection hidden="1"/>
    </xf>
    <xf numFmtId="2" fontId="41" fillId="0" borderId="16" xfId="0" applyNumberFormat="1" applyFont="1" applyBorder="1" applyAlignment="1" applyProtection="1">
      <alignment horizontal="center" vertical="center"/>
      <protection hidden="1"/>
    </xf>
    <xf numFmtId="2" fontId="41" fillId="0" borderId="17" xfId="0" applyNumberFormat="1" applyFont="1" applyBorder="1" applyAlignment="1" applyProtection="1">
      <alignment horizontal="center" vertical="center"/>
      <protection hidden="1"/>
    </xf>
    <xf numFmtId="2" fontId="41" fillId="0" borderId="14" xfId="0" applyNumberFormat="1" applyFont="1" applyBorder="1" applyAlignment="1" applyProtection="1" quotePrefix="1">
      <alignment horizontal="center" vertical="center"/>
      <protection hidden="1"/>
    </xf>
    <xf numFmtId="2" fontId="41" fillId="0" borderId="16" xfId="0" applyNumberFormat="1" applyFont="1" applyBorder="1" applyAlignment="1" applyProtection="1" quotePrefix="1">
      <alignment horizontal="center" vertical="center"/>
      <protection hidden="1"/>
    </xf>
    <xf numFmtId="0" fontId="0" fillId="0" borderId="0" xfId="0" applyBorder="1" applyAlignment="1">
      <alignment horizontal="left" wrapText="1"/>
    </xf>
    <xf numFmtId="0" fontId="12" fillId="0" borderId="0" xfId="0" applyFont="1" applyBorder="1" applyAlignment="1">
      <alignment horizontal="left" wrapText="1"/>
    </xf>
    <xf numFmtId="2" fontId="41" fillId="0" borderId="12" xfId="0" applyNumberFormat="1" applyFont="1" applyBorder="1" applyAlignment="1" applyProtection="1">
      <alignment horizontal="center" vertical="center"/>
      <protection hidden="1"/>
    </xf>
    <xf numFmtId="49" fontId="10" fillId="0" borderId="0" xfId="0" applyNumberFormat="1" applyFont="1" applyBorder="1" applyAlignment="1" applyProtection="1">
      <alignment horizontal="left" vertical="top" wrapText="1" readingOrder="1"/>
      <protection locked="0"/>
    </xf>
    <xf numFmtId="0" fontId="11" fillId="0" borderId="0" xfId="0" applyFont="1" applyBorder="1" applyAlignment="1">
      <alignment vertical="center" wrapText="1"/>
    </xf>
    <xf numFmtId="2" fontId="41" fillId="0" borderId="18" xfId="0" applyNumberFormat="1" applyFont="1" applyBorder="1" applyAlignment="1" applyProtection="1">
      <alignment horizontal="center" vertical="center"/>
      <protection hidden="1"/>
    </xf>
    <xf numFmtId="2" fontId="41" fillId="0" borderId="18" xfId="0" applyNumberFormat="1" applyFont="1" applyBorder="1" applyAlignment="1" applyProtection="1" quotePrefix="1">
      <alignment horizontal="center" vertical="center"/>
      <protection hidden="1"/>
    </xf>
    <xf numFmtId="0" fontId="66" fillId="0" borderId="0" xfId="0" applyFont="1" applyAlignment="1">
      <alignment/>
    </xf>
    <xf numFmtId="0" fontId="0" fillId="0" borderId="0" xfId="0" applyAlignment="1">
      <alignment horizontal="right"/>
    </xf>
    <xf numFmtId="0" fontId="0" fillId="0" borderId="0" xfId="0" applyAlignment="1" applyProtection="1">
      <alignment horizontal="center"/>
      <protection locked="0"/>
    </xf>
    <xf numFmtId="0" fontId="0" fillId="0" borderId="0" xfId="0" applyAlignment="1">
      <alignment horizontal="left"/>
    </xf>
    <xf numFmtId="2" fontId="41" fillId="0" borderId="13" xfId="0" applyNumberFormat="1" applyFont="1" applyBorder="1" applyAlignment="1" applyProtection="1" quotePrefix="1">
      <alignment horizontal="center" vertical="center"/>
      <protection hidden="1"/>
    </xf>
    <xf numFmtId="0" fontId="0" fillId="0" borderId="19" xfId="0" applyBorder="1" applyAlignment="1">
      <alignment/>
    </xf>
    <xf numFmtId="0" fontId="63" fillId="0" borderId="20" xfId="0" applyFont="1" applyBorder="1" applyAlignment="1">
      <alignment/>
    </xf>
    <xf numFmtId="0" fontId="67" fillId="0" borderId="20"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0" xfId="0" applyAlignment="1">
      <alignment/>
    </xf>
    <xf numFmtId="0" fontId="65" fillId="0" borderId="0" xfId="0" applyFont="1" applyAlignment="1">
      <alignment/>
    </xf>
    <xf numFmtId="49" fontId="7" fillId="0" borderId="0" xfId="0" applyNumberFormat="1" applyFont="1" applyBorder="1" applyAlignment="1" applyProtection="1">
      <alignment vertical="center" wrapText="1" readingOrder="1"/>
      <protection locked="0"/>
    </xf>
    <xf numFmtId="0" fontId="68" fillId="0" borderId="20" xfId="0" applyFont="1" applyBorder="1" applyAlignment="1">
      <alignment horizontal="center"/>
    </xf>
    <xf numFmtId="0" fontId="68" fillId="0" borderId="25" xfId="0" applyFont="1" applyBorder="1" applyAlignment="1">
      <alignment horizontal="center"/>
    </xf>
    <xf numFmtId="0" fontId="67" fillId="0" borderId="26" xfId="0" applyFont="1" applyBorder="1" applyAlignment="1">
      <alignment/>
    </xf>
    <xf numFmtId="0" fontId="67" fillId="0" borderId="19" xfId="0" applyFont="1" applyFill="1" applyBorder="1" applyAlignment="1">
      <alignment horizontal="center"/>
    </xf>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28" xfId="0" applyBorder="1" applyAlignment="1" applyProtection="1">
      <alignment horizontal="center"/>
      <protection locked="0"/>
    </xf>
    <xf numFmtId="0" fontId="63" fillId="0" borderId="22" xfId="0" applyFont="1" applyBorder="1" applyAlignment="1">
      <alignment horizontal="center"/>
    </xf>
    <xf numFmtId="0" fontId="0" fillId="0" borderId="22" xfId="0" applyBorder="1" applyAlignment="1" applyProtection="1">
      <alignment wrapText="1"/>
      <protection locked="0"/>
    </xf>
    <xf numFmtId="0" fontId="0" fillId="0" borderId="24" xfId="0" applyBorder="1" applyAlignment="1" applyProtection="1">
      <alignment wrapText="1"/>
      <protection locked="0"/>
    </xf>
    <xf numFmtId="0" fontId="69" fillId="0" borderId="0" xfId="0" applyFont="1" applyAlignment="1">
      <alignment/>
    </xf>
    <xf numFmtId="0" fontId="63" fillId="0" borderId="0" xfId="0" applyFont="1" applyAlignment="1">
      <alignment horizontal="left" wrapText="1"/>
    </xf>
    <xf numFmtId="0" fontId="0" fillId="0" borderId="27" xfId="0" applyBorder="1" applyAlignment="1" applyProtection="1">
      <alignment wrapText="1"/>
      <protection locked="0"/>
    </xf>
    <xf numFmtId="0" fontId="0" fillId="0" borderId="28" xfId="0" applyBorder="1" applyAlignment="1" applyProtection="1">
      <alignment wrapText="1"/>
      <protection locked="0"/>
    </xf>
    <xf numFmtId="0" fontId="15" fillId="0" borderId="27" xfId="0" applyFont="1" applyBorder="1" applyAlignment="1" applyProtection="1">
      <alignment wrapText="1"/>
      <protection locked="0"/>
    </xf>
    <xf numFmtId="0" fontId="10" fillId="0" borderId="29" xfId="0" applyFont="1" applyFill="1" applyBorder="1" applyAlignment="1">
      <alignment horizontal="center" vertical="center"/>
    </xf>
    <xf numFmtId="0" fontId="10" fillId="0" borderId="12" xfId="0" applyFont="1" applyBorder="1" applyAlignment="1">
      <alignment horizontal="center" vertical="center" wrapText="1"/>
    </xf>
    <xf numFmtId="0" fontId="4" fillId="0" borderId="0" xfId="0" applyFont="1" applyBorder="1" applyAlignment="1">
      <alignment horizontal="center" vertical="center" wrapText="1"/>
    </xf>
    <xf numFmtId="49" fontId="18" fillId="0" borderId="0" xfId="0" applyNumberFormat="1" applyFont="1" applyBorder="1" applyAlignment="1">
      <alignment vertical="center" wrapText="1" readingOrder="1"/>
    </xf>
    <xf numFmtId="165" fontId="4" fillId="32" borderId="0" xfId="0" applyNumberFormat="1" applyFont="1" applyFill="1" applyBorder="1" applyAlignment="1" applyProtection="1">
      <alignment horizontal="center" vertical="center"/>
      <protection locked="0"/>
    </xf>
    <xf numFmtId="165" fontId="4" fillId="32" borderId="0" xfId="0" applyNumberFormat="1" applyFont="1" applyFill="1" applyBorder="1" applyAlignment="1" applyProtection="1">
      <alignment horizontal="center" vertical="center" wrapText="1"/>
      <protection locked="0"/>
    </xf>
    <xf numFmtId="2" fontId="19" fillId="32" borderId="0" xfId="0" applyNumberFormat="1" applyFont="1" applyFill="1" applyBorder="1" applyAlignment="1">
      <alignment horizontal="center" vertical="center" wrapText="1"/>
    </xf>
    <xf numFmtId="165" fontId="20" fillId="32" borderId="0" xfId="0" applyNumberFormat="1" applyFont="1" applyFill="1" applyBorder="1" applyAlignment="1">
      <alignment horizontal="center" vertical="center" wrapText="1"/>
    </xf>
    <xf numFmtId="49" fontId="65" fillId="0" borderId="0" xfId="0" applyNumberFormat="1" applyFont="1" applyAlignment="1">
      <alignment vertical="center" readingOrder="1"/>
    </xf>
    <xf numFmtId="0" fontId="65" fillId="32" borderId="0" xfId="0" applyFont="1" applyFill="1" applyBorder="1" applyAlignment="1">
      <alignment vertical="center"/>
    </xf>
    <xf numFmtId="0" fontId="4" fillId="32" borderId="0" xfId="0" applyFont="1" applyFill="1" applyBorder="1" applyAlignment="1">
      <alignment vertical="center" wrapText="1"/>
    </xf>
    <xf numFmtId="0" fontId="4" fillId="0" borderId="0" xfId="0" applyFont="1" applyBorder="1" applyAlignment="1">
      <alignment/>
    </xf>
    <xf numFmtId="0" fontId="65" fillId="0" borderId="0" xfId="0" applyFont="1" applyAlignment="1" quotePrefix="1">
      <alignment horizontal="left"/>
    </xf>
    <xf numFmtId="0" fontId="70" fillId="0" borderId="0" xfId="0" applyFont="1" applyAlignment="1">
      <alignment/>
    </xf>
    <xf numFmtId="0" fontId="71" fillId="0" borderId="19" xfId="0" applyFont="1" applyBorder="1" applyAlignment="1">
      <alignment/>
    </xf>
    <xf numFmtId="0" fontId="72" fillId="0" borderId="20" xfId="0" applyFont="1" applyBorder="1" applyAlignment="1">
      <alignment/>
    </xf>
    <xf numFmtId="0" fontId="72" fillId="0" borderId="25" xfId="0" applyFont="1" applyBorder="1" applyAlignment="1">
      <alignment/>
    </xf>
    <xf numFmtId="0" fontId="71" fillId="0" borderId="21" xfId="0" applyFont="1" applyBorder="1" applyAlignment="1">
      <alignment/>
    </xf>
    <xf numFmtId="0" fontId="71" fillId="0" borderId="22" xfId="0" applyFont="1" applyBorder="1" applyAlignment="1">
      <alignment/>
    </xf>
    <xf numFmtId="0" fontId="71" fillId="0" borderId="22" xfId="0" applyFont="1" applyBorder="1" applyAlignment="1" applyProtection="1">
      <alignment wrapText="1"/>
      <protection locked="0"/>
    </xf>
    <xf numFmtId="0" fontId="71" fillId="0" borderId="27" xfId="0" applyFont="1" applyBorder="1" applyAlignment="1" applyProtection="1">
      <alignment wrapText="1"/>
      <protection locked="0"/>
    </xf>
    <xf numFmtId="0" fontId="22" fillId="0" borderId="27" xfId="0" applyFont="1" applyBorder="1" applyAlignment="1" applyProtection="1">
      <alignment wrapText="1"/>
      <protection locked="0"/>
    </xf>
    <xf numFmtId="0" fontId="71" fillId="0" borderId="23" xfId="0" applyFont="1" applyBorder="1" applyAlignment="1">
      <alignment/>
    </xf>
    <xf numFmtId="0" fontId="71" fillId="0" borderId="24" xfId="0" applyFont="1" applyBorder="1" applyAlignment="1">
      <alignment/>
    </xf>
    <xf numFmtId="0" fontId="71" fillId="0" borderId="24" xfId="0" applyFont="1" applyBorder="1" applyAlignment="1" applyProtection="1">
      <alignment wrapText="1"/>
      <protection locked="0"/>
    </xf>
    <xf numFmtId="0" fontId="71" fillId="0" borderId="28" xfId="0" applyFont="1" applyBorder="1" applyAlignment="1" applyProtection="1">
      <alignment wrapText="1"/>
      <protection locked="0"/>
    </xf>
    <xf numFmtId="0" fontId="0" fillId="0" borderId="22" xfId="0" applyFont="1" applyBorder="1" applyAlignment="1">
      <alignment horizontal="left" wrapText="1"/>
    </xf>
    <xf numFmtId="0" fontId="71" fillId="33" borderId="30" xfId="0" applyFont="1" applyFill="1" applyBorder="1" applyAlignment="1">
      <alignment/>
    </xf>
    <xf numFmtId="0" fontId="0" fillId="33" borderId="31" xfId="0" applyFill="1" applyBorder="1" applyAlignment="1">
      <alignment/>
    </xf>
    <xf numFmtId="0" fontId="10" fillId="0" borderId="0" xfId="0" applyFont="1" applyBorder="1" applyAlignment="1">
      <alignment horizontal="right" vertical="center"/>
    </xf>
    <xf numFmtId="0" fontId="13" fillId="0" borderId="0" xfId="0" applyFont="1" applyBorder="1" applyAlignment="1">
      <alignment horizontal="left" wrapText="1"/>
    </xf>
    <xf numFmtId="0" fontId="21" fillId="0" borderId="0" xfId="0" applyFont="1" applyBorder="1" applyAlignment="1" applyProtection="1">
      <alignment horizontal="left" wrapText="1"/>
      <protection locked="0"/>
    </xf>
    <xf numFmtId="0" fontId="13" fillId="0" borderId="0" xfId="0" applyFont="1" applyBorder="1" applyAlignment="1">
      <alignment horizontal="right"/>
    </xf>
    <xf numFmtId="164" fontId="17" fillId="32" borderId="11" xfId="0" applyNumberFormat="1" applyFont="1" applyFill="1" applyBorder="1" applyAlignment="1" applyProtection="1">
      <alignment horizontal="center" vertical="center" wrapText="1"/>
      <protection locked="0"/>
    </xf>
    <xf numFmtId="0" fontId="73" fillId="0" borderId="0" xfId="0" applyFont="1" applyAlignment="1">
      <alignment horizontal="center"/>
    </xf>
    <xf numFmtId="164" fontId="17" fillId="32" borderId="32" xfId="0" applyNumberFormat="1" applyFont="1" applyFill="1" applyBorder="1" applyAlignment="1" applyProtection="1">
      <alignment horizontal="center" vertical="center" wrapText="1"/>
      <protection locked="0"/>
    </xf>
    <xf numFmtId="164" fontId="17" fillId="32" borderId="11" xfId="0" applyNumberFormat="1" applyFont="1" applyFill="1" applyBorder="1" applyAlignment="1" applyProtection="1">
      <alignment horizontal="center" vertical="center" wrapText="1"/>
      <protection locked="0"/>
    </xf>
    <xf numFmtId="2" fontId="74" fillId="0" borderId="15" xfId="0" applyNumberFormat="1" applyFont="1" applyBorder="1" applyAlignment="1" applyProtection="1">
      <alignment horizontal="center" vertical="center"/>
      <protection locked="0"/>
    </xf>
    <xf numFmtId="165" fontId="74" fillId="32" borderId="15" xfId="0" applyNumberFormat="1" applyFont="1" applyFill="1" applyBorder="1" applyAlignment="1" applyProtection="1">
      <alignment horizontal="center" vertical="center"/>
      <protection locked="0"/>
    </xf>
    <xf numFmtId="165" fontId="74" fillId="32" borderId="15" xfId="0" applyNumberFormat="1" applyFont="1" applyFill="1" applyBorder="1" applyAlignment="1" applyProtection="1">
      <alignment horizontal="center" vertical="center" wrapText="1"/>
      <protection locked="0"/>
    </xf>
    <xf numFmtId="2" fontId="74" fillId="32" borderId="15" xfId="0" applyNumberFormat="1" applyFont="1" applyFill="1" applyBorder="1" applyAlignment="1" applyProtection="1">
      <alignment horizontal="center" vertical="center" wrapText="1"/>
      <protection locked="0"/>
    </xf>
    <xf numFmtId="2" fontId="74" fillId="0" borderId="13" xfId="0" applyNumberFormat="1" applyFont="1" applyBorder="1" applyAlignment="1" applyProtection="1">
      <alignment horizontal="center" vertical="center"/>
      <protection locked="0"/>
    </xf>
    <xf numFmtId="165" fontId="74" fillId="32" borderId="13" xfId="0" applyNumberFormat="1" applyFont="1" applyFill="1" applyBorder="1" applyAlignment="1" applyProtection="1">
      <alignment horizontal="center" vertical="center"/>
      <protection locked="0"/>
    </xf>
    <xf numFmtId="165" fontId="74" fillId="32" borderId="13" xfId="0" applyNumberFormat="1" applyFont="1" applyFill="1" applyBorder="1" applyAlignment="1" applyProtection="1">
      <alignment horizontal="center" vertical="center" wrapText="1"/>
      <protection locked="0"/>
    </xf>
    <xf numFmtId="2" fontId="74" fillId="32" borderId="13" xfId="0" applyNumberFormat="1" applyFont="1" applyFill="1" applyBorder="1" applyAlignment="1" applyProtection="1">
      <alignment horizontal="center" vertical="center" wrapText="1"/>
      <protection locked="0"/>
    </xf>
    <xf numFmtId="165" fontId="74" fillId="32" borderId="14" xfId="0" applyNumberFormat="1" applyFont="1" applyFill="1" applyBorder="1" applyAlignment="1" applyProtection="1">
      <alignment horizontal="center" vertical="center"/>
      <protection locked="0"/>
    </xf>
    <xf numFmtId="165" fontId="74" fillId="32" borderId="14" xfId="0" applyNumberFormat="1" applyFont="1" applyFill="1" applyBorder="1" applyAlignment="1" applyProtection="1">
      <alignment horizontal="center" vertical="center" wrapText="1"/>
      <protection locked="0"/>
    </xf>
    <xf numFmtId="2" fontId="74" fillId="32" borderId="14" xfId="0" applyNumberFormat="1" applyFont="1" applyFill="1" applyBorder="1" applyAlignment="1" applyProtection="1">
      <alignment horizontal="center" vertical="center" wrapText="1"/>
      <protection locked="0"/>
    </xf>
    <xf numFmtId="165" fontId="74" fillId="32" borderId="16" xfId="0" applyNumberFormat="1" applyFont="1" applyFill="1" applyBorder="1" applyAlignment="1" applyProtection="1">
      <alignment horizontal="center" vertical="center"/>
      <protection locked="0"/>
    </xf>
    <xf numFmtId="165" fontId="74" fillId="32" borderId="16" xfId="0" applyNumberFormat="1" applyFont="1" applyFill="1" applyBorder="1" applyAlignment="1" applyProtection="1">
      <alignment horizontal="center" vertical="center" wrapText="1"/>
      <protection locked="0"/>
    </xf>
    <xf numFmtId="2" fontId="74" fillId="32" borderId="16" xfId="0" applyNumberFormat="1" applyFont="1" applyFill="1" applyBorder="1" applyAlignment="1" applyProtection="1">
      <alignment horizontal="center" vertical="center" wrapText="1"/>
      <protection locked="0"/>
    </xf>
    <xf numFmtId="0" fontId="65" fillId="0" borderId="0" xfId="0" applyFont="1" applyAlignment="1">
      <alignment/>
    </xf>
    <xf numFmtId="0" fontId="4" fillId="0" borderId="0" xfId="0" applyFont="1" applyAlignment="1" quotePrefix="1">
      <alignment vertical="center"/>
    </xf>
    <xf numFmtId="0" fontId="65" fillId="34" borderId="0" xfId="0" applyFont="1" applyFill="1" applyAlignment="1">
      <alignment/>
    </xf>
    <xf numFmtId="0" fontId="0" fillId="34" borderId="0" xfId="0" applyFill="1" applyAlignment="1">
      <alignment/>
    </xf>
    <xf numFmtId="0" fontId="0" fillId="0" borderId="30" xfId="0"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0" xfId="0" applyFont="1" applyBorder="1" applyAlignment="1" applyProtection="1">
      <alignment horizontal="center"/>
      <protection locked="0"/>
    </xf>
    <xf numFmtId="0" fontId="0" fillId="0" borderId="31" xfId="0" applyFont="1" applyBorder="1" applyAlignment="1" applyProtection="1">
      <alignment horizontal="center"/>
      <protection locked="0"/>
    </xf>
    <xf numFmtId="0" fontId="17" fillId="32" borderId="34" xfId="0" applyFont="1" applyFill="1" applyBorder="1" applyAlignment="1">
      <alignment horizontal="center" wrapText="1"/>
    </xf>
    <xf numFmtId="0" fontId="73" fillId="0" borderId="35" xfId="0" applyFont="1" applyBorder="1" applyAlignment="1">
      <alignment/>
    </xf>
    <xf numFmtId="49" fontId="7" fillId="0" borderId="36" xfId="0" applyNumberFormat="1" applyFont="1" applyBorder="1" applyAlignment="1" applyProtection="1">
      <alignment wrapText="1"/>
      <protection locked="0"/>
    </xf>
    <xf numFmtId="0" fontId="73" fillId="0" borderId="37" xfId="0" applyFont="1" applyBorder="1" applyAlignment="1" applyProtection="1">
      <alignment/>
      <protection locked="0"/>
    </xf>
    <xf numFmtId="49" fontId="7" fillId="0" borderId="21" xfId="0" applyNumberFormat="1" applyFont="1" applyBorder="1" applyAlignment="1" applyProtection="1">
      <alignment wrapText="1"/>
      <protection locked="0"/>
    </xf>
    <xf numFmtId="0" fontId="73" fillId="0" borderId="27" xfId="0" applyFont="1" applyBorder="1" applyAlignment="1" applyProtection="1">
      <alignment/>
      <protection locked="0"/>
    </xf>
    <xf numFmtId="0" fontId="10" fillId="32" borderId="38" xfId="0" applyFont="1" applyFill="1" applyBorder="1" applyAlignment="1">
      <alignment horizontal="center" vertical="center"/>
    </xf>
    <xf numFmtId="0" fontId="10" fillId="32" borderId="39" xfId="0" applyFont="1" applyFill="1" applyBorder="1" applyAlignment="1">
      <alignment horizontal="center" vertical="center"/>
    </xf>
    <xf numFmtId="0" fontId="10" fillId="32" borderId="40" xfId="0" applyFont="1" applyFill="1" applyBorder="1" applyAlignment="1">
      <alignment horizontal="center" vertical="center"/>
    </xf>
    <xf numFmtId="0" fontId="5" fillId="32" borderId="41" xfId="0" applyFont="1" applyFill="1" applyBorder="1" applyAlignment="1">
      <alignment horizontal="center" vertical="center" wrapText="1"/>
    </xf>
    <xf numFmtId="0" fontId="5" fillId="32" borderId="12" xfId="0" applyFont="1" applyFill="1" applyBorder="1" applyAlignment="1">
      <alignment horizontal="center" vertical="center" wrapText="1"/>
    </xf>
    <xf numFmtId="0" fontId="5" fillId="32" borderId="18" xfId="0" applyFont="1" applyFill="1" applyBorder="1" applyAlignment="1">
      <alignment horizontal="center" vertical="center" wrapText="1"/>
    </xf>
    <xf numFmtId="0" fontId="13" fillId="34" borderId="42" xfId="0" applyFont="1" applyFill="1" applyBorder="1" applyAlignment="1">
      <alignment horizontal="center" vertical="center"/>
    </xf>
    <xf numFmtId="0" fontId="13" fillId="34" borderId="43" xfId="0" applyFont="1" applyFill="1" applyBorder="1" applyAlignment="1">
      <alignment horizontal="center" vertical="center"/>
    </xf>
    <xf numFmtId="0" fontId="13" fillId="34" borderId="44" xfId="0" applyFont="1" applyFill="1" applyBorder="1" applyAlignment="1">
      <alignment horizontal="center" vertical="center"/>
    </xf>
    <xf numFmtId="0" fontId="5" fillId="0" borderId="4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8" xfId="0" applyFont="1" applyBorder="1" applyAlignment="1">
      <alignment horizontal="center" vertical="center" wrapText="1"/>
    </xf>
    <xf numFmtId="0" fontId="21" fillId="0" borderId="45" xfId="0" applyFont="1" applyBorder="1" applyAlignment="1" applyProtection="1">
      <alignment horizontal="left" wrapText="1"/>
      <protection locked="0"/>
    </xf>
    <xf numFmtId="0" fontId="21" fillId="0" borderId="45" xfId="0" applyFont="1" applyBorder="1" applyAlignment="1" applyProtection="1">
      <alignment horizontal="left" wrapText="1"/>
      <protection/>
    </xf>
    <xf numFmtId="0" fontId="17" fillId="32" borderId="42" xfId="0" applyFont="1" applyFill="1" applyBorder="1" applyAlignment="1">
      <alignment horizontal="center" wrapText="1"/>
    </xf>
    <xf numFmtId="0" fontId="73" fillId="0" borderId="44" xfId="0" applyFont="1" applyBorder="1" applyAlignment="1">
      <alignment horizontal="center"/>
    </xf>
    <xf numFmtId="49" fontId="7" fillId="0" borderId="46" xfId="0" applyNumberFormat="1" applyFont="1" applyBorder="1" applyAlignment="1" applyProtection="1">
      <alignment vertical="center" wrapText="1"/>
      <protection locked="0"/>
    </xf>
    <xf numFmtId="0" fontId="73" fillId="0" borderId="47" xfId="0" applyFont="1" applyBorder="1" applyAlignment="1" applyProtection="1">
      <alignment/>
      <protection locked="0"/>
    </xf>
    <xf numFmtId="49" fontId="7" fillId="0" borderId="23" xfId="0" applyNumberFormat="1" applyFont="1" applyBorder="1" applyAlignment="1" applyProtection="1">
      <alignment wrapText="1"/>
      <protection locked="0"/>
    </xf>
    <xf numFmtId="0" fontId="73" fillId="0" borderId="28" xfId="0" applyFont="1" applyBorder="1" applyAlignment="1" applyProtection="1">
      <alignment/>
      <protection locked="0"/>
    </xf>
    <xf numFmtId="0" fontId="21" fillId="0" borderId="45" xfId="0" applyFont="1" applyBorder="1" applyAlignment="1" applyProtection="1">
      <alignment horizontal="left"/>
      <protection locked="0"/>
    </xf>
    <xf numFmtId="0" fontId="21" fillId="0" borderId="45" xfId="0" applyFont="1" applyBorder="1" applyAlignment="1" applyProtection="1">
      <alignment/>
      <protection locked="0"/>
    </xf>
    <xf numFmtId="0" fontId="4" fillId="0" borderId="48" xfId="0" applyFont="1" applyBorder="1" applyAlignment="1">
      <alignment horizontal="left" vertical="center" wrapText="1"/>
    </xf>
    <xf numFmtId="0" fontId="65" fillId="0" borderId="49" xfId="0" applyFont="1" applyBorder="1" applyAlignment="1">
      <alignment wrapText="1"/>
    </xf>
    <xf numFmtId="0" fontId="65" fillId="0" borderId="50" xfId="0" applyFont="1" applyBorder="1" applyAlignment="1">
      <alignment wrapText="1"/>
    </xf>
    <xf numFmtId="0" fontId="65" fillId="0" borderId="51" xfId="0" applyFont="1" applyBorder="1" applyAlignment="1">
      <alignment wrapText="1"/>
    </xf>
    <xf numFmtId="0" fontId="65" fillId="0" borderId="0" xfId="0" applyFont="1" applyBorder="1" applyAlignment="1">
      <alignment wrapText="1"/>
    </xf>
    <xf numFmtId="0" fontId="65" fillId="0" borderId="29" xfId="0" applyFont="1" applyBorder="1" applyAlignment="1">
      <alignment wrapText="1"/>
    </xf>
    <xf numFmtId="0" fontId="65" fillId="0" borderId="52" xfId="0" applyFont="1" applyBorder="1" applyAlignment="1">
      <alignment wrapText="1"/>
    </xf>
    <xf numFmtId="0" fontId="65" fillId="0" borderId="53" xfId="0" applyFont="1" applyBorder="1" applyAlignment="1">
      <alignment wrapText="1"/>
    </xf>
    <xf numFmtId="0" fontId="65" fillId="0" borderId="54" xfId="0" applyFont="1" applyBorder="1" applyAlignment="1">
      <alignment wrapText="1"/>
    </xf>
    <xf numFmtId="49" fontId="16" fillId="0" borderId="42" xfId="0" applyNumberFormat="1" applyFont="1" applyBorder="1" applyAlignment="1" applyProtection="1">
      <alignment horizontal="left" vertical="top" wrapText="1"/>
      <protection locked="0"/>
    </xf>
    <xf numFmtId="0" fontId="65" fillId="0" borderId="43" xfId="0" applyFont="1" applyBorder="1" applyAlignment="1">
      <alignment wrapText="1"/>
    </xf>
    <xf numFmtId="0" fontId="65" fillId="0" borderId="44" xfId="0" applyFont="1" applyBorder="1" applyAlignment="1">
      <alignment wrapText="1"/>
    </xf>
    <xf numFmtId="0" fontId="65" fillId="0" borderId="0" xfId="0" applyFont="1" applyAlignment="1" quotePrefix="1">
      <alignment/>
    </xf>
    <xf numFmtId="0" fontId="65" fillId="0" borderId="0" xfId="0" applyFont="1" applyAlignment="1">
      <alignment/>
    </xf>
    <xf numFmtId="0" fontId="10" fillId="0" borderId="0" xfId="0" applyFont="1" applyBorder="1" applyAlignment="1" applyProtection="1">
      <alignment horizontal="left" vertical="center"/>
      <protection locked="0"/>
    </xf>
    <xf numFmtId="0" fontId="73" fillId="0" borderId="55" xfId="0" applyFont="1" applyBorder="1" applyAlignment="1">
      <alignment/>
    </xf>
    <xf numFmtId="0" fontId="21" fillId="0" borderId="45" xfId="0" applyFont="1" applyBorder="1" applyAlignment="1">
      <alignment/>
    </xf>
    <xf numFmtId="0" fontId="71" fillId="34" borderId="48" xfId="0" applyFont="1" applyFill="1" applyBorder="1" applyAlignment="1" applyProtection="1">
      <alignment wrapText="1"/>
      <protection/>
    </xf>
    <xf numFmtId="0" fontId="71" fillId="0" borderId="50" xfId="0" applyFont="1" applyBorder="1" applyAlignment="1" applyProtection="1">
      <alignment wrapText="1"/>
      <protection/>
    </xf>
    <xf numFmtId="0" fontId="71" fillId="0" borderId="51" xfId="0" applyFont="1" applyBorder="1" applyAlignment="1" applyProtection="1">
      <alignment wrapText="1"/>
      <protection/>
    </xf>
    <xf numFmtId="0" fontId="71" fillId="0" borderId="29" xfId="0" applyFont="1" applyBorder="1" applyAlignment="1" applyProtection="1">
      <alignment wrapText="1"/>
      <protection/>
    </xf>
    <xf numFmtId="0" fontId="71" fillId="0" borderId="52" xfId="0" applyFont="1" applyBorder="1" applyAlignment="1" applyProtection="1">
      <alignment wrapText="1"/>
      <protection/>
    </xf>
    <xf numFmtId="0" fontId="71" fillId="0" borderId="54" xfId="0" applyFont="1" applyBorder="1" applyAlignment="1" applyProtection="1">
      <alignment wrapText="1"/>
      <protection/>
    </xf>
    <xf numFmtId="49" fontId="10" fillId="0" borderId="42" xfId="0" applyNumberFormat="1" applyFont="1" applyBorder="1" applyAlignment="1" applyProtection="1">
      <alignment horizontal="left" vertical="center" wrapText="1"/>
      <protection locked="0"/>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49" xfId="0" applyBorder="1" applyAlignment="1">
      <alignment horizontal="left"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0" xfId="0" applyBorder="1" applyAlignment="1">
      <alignment horizontal="left" vertical="center" wrapText="1"/>
    </xf>
    <xf numFmtId="0" fontId="0" fillId="0" borderId="29"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90">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border/>
    </dxf>
    <dxf>
      <font>
        <color rgb="FF80008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3</xdr:row>
      <xdr:rowOff>0</xdr:rowOff>
    </xdr:from>
    <xdr:to>
      <xdr:col>1</xdr:col>
      <xdr:colOff>971550</xdr:colOff>
      <xdr:row>4</xdr:row>
      <xdr:rowOff>85725</xdr:rowOff>
    </xdr:to>
    <xdr:sp>
      <xdr:nvSpPr>
        <xdr:cNvPr id="1" name="TextBox 2"/>
        <xdr:cNvSpPr txBox="1">
          <a:spLocks noChangeArrowheads="1"/>
        </xdr:cNvSpPr>
      </xdr:nvSpPr>
      <xdr:spPr>
        <a:xfrm>
          <a:off x="238125" y="771525"/>
          <a:ext cx="866775" cy="285750"/>
        </a:xfrm>
        <a:prstGeom prst="rect">
          <a:avLst/>
        </a:prstGeom>
        <a:solidFill>
          <a:srgbClr val="DDD9C3"/>
        </a:solidFill>
        <a:ln w="12700"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Population:</a:t>
          </a:r>
        </a:p>
      </xdr:txBody>
    </xdr:sp>
    <xdr:clientData/>
  </xdr:twoCellAnchor>
  <xdr:twoCellAnchor>
    <xdr:from>
      <xdr:col>1</xdr:col>
      <xdr:colOff>114300</xdr:colOff>
      <xdr:row>4</xdr:row>
      <xdr:rowOff>142875</xdr:rowOff>
    </xdr:from>
    <xdr:to>
      <xdr:col>1</xdr:col>
      <xdr:colOff>981075</xdr:colOff>
      <xdr:row>6</xdr:row>
      <xdr:rowOff>38100</xdr:rowOff>
    </xdr:to>
    <xdr:sp>
      <xdr:nvSpPr>
        <xdr:cNvPr id="2" name="TextBox 4"/>
        <xdr:cNvSpPr txBox="1">
          <a:spLocks noChangeArrowheads="1"/>
        </xdr:cNvSpPr>
      </xdr:nvSpPr>
      <xdr:spPr>
        <a:xfrm>
          <a:off x="247650" y="1114425"/>
          <a:ext cx="866775" cy="295275"/>
        </a:xfrm>
        <a:prstGeom prst="rect">
          <a:avLst/>
        </a:prstGeom>
        <a:solidFill>
          <a:srgbClr val="DDD9C3"/>
        </a:solidFill>
        <a:ln w="12700"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Frequency:</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19</xdr:row>
      <xdr:rowOff>104775</xdr:rowOff>
    </xdr:from>
    <xdr:ext cx="14516100" cy="1552575"/>
    <xdr:sp>
      <xdr:nvSpPr>
        <xdr:cNvPr id="1" name="TextBox 1"/>
        <xdr:cNvSpPr txBox="1">
          <a:spLocks noChangeArrowheads="1"/>
        </xdr:cNvSpPr>
      </xdr:nvSpPr>
      <xdr:spPr>
        <a:xfrm>
          <a:off x="171450" y="16221075"/>
          <a:ext cx="14516100" cy="1552575"/>
        </a:xfrm>
        <a:prstGeom prst="rect">
          <a:avLst/>
        </a:prstGeom>
        <a:noFill/>
        <a:ln w="19050" cmpd="sng">
          <a:solidFill>
            <a:srgbClr val="000000"/>
          </a:solidFill>
          <a:headEnd type="none"/>
          <a:tailEnd type="none"/>
        </a:ln>
      </xdr:spPr>
      <xdr:txBody>
        <a:bodyPr vertOverflow="clip" wrap="square"/>
        <a:p>
          <a:pPr algn="l">
            <a:defRPr/>
          </a:pPr>
          <a:r>
            <a:rPr lang="en-US" cap="none" sz="1600" b="1" i="0" u="sng" baseline="0">
              <a:solidFill>
                <a:srgbClr val="000000"/>
              </a:solidFill>
              <a:latin typeface="Calibri"/>
              <a:ea typeface="Calibri"/>
              <a:cs typeface="Calibri"/>
            </a:rPr>
            <a:t>*Reduced</a:t>
          </a:r>
          <a:r>
            <a:rPr lang="en-US" cap="none" sz="1600" b="1" i="0" u="sng" baseline="0">
              <a:solidFill>
                <a:srgbClr val="000000"/>
              </a:solidFill>
              <a:latin typeface="Calibri"/>
              <a:ea typeface="Calibri"/>
              <a:cs typeface="Calibri"/>
            </a:rPr>
            <a:t> Monitoring</a:t>
          </a:r>
          <a:r>
            <a:rPr lang="en-US" cap="none" sz="1600" b="1"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Systems may apply to the Department to monitor at a reduced frequency in accordance with  the table above, any time the LRAA is &lt;= 0.040 mg/L for TTHM and  &lt;= 0.030 mg/L for HAA5 at all monitoring locations.   In addition, the source water annual average TOC level, before any treatment shall be &lt;= 4.0 mg/L at each treatment plant treating approved surface water, based on source water TOC monitoring conducted pursuant to section 64534.6.  The application shall include the results of all TOC, TTHM, and HAA5 monitoring conducted in the previous 12 months and the proposed revised monitoring plan as required by section 64534.8.  The Department will evaluate data submitted with the application to determine whether or not the system is eligible for the reduced monitoring specified in the table above.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V113"/>
  <sheetViews>
    <sheetView showGridLines="0" showRowColHeaders="0" tabSelected="1" workbookViewId="0" topLeftCell="A1">
      <selection activeCell="D36" sqref="D36:D37"/>
    </sheetView>
  </sheetViews>
  <sheetFormatPr defaultColWidth="9.140625" defaultRowHeight="15"/>
  <cols>
    <col min="1" max="1" width="2.00390625" style="0" customWidth="1"/>
    <col min="2" max="2" width="27.7109375" style="0" customWidth="1"/>
    <col min="3" max="3" width="18.7109375" style="0" customWidth="1"/>
    <col min="4" max="7" width="11.7109375" style="0" customWidth="1"/>
    <col min="8" max="8" width="10.7109375" style="0" customWidth="1"/>
    <col min="9" max="9" width="11.7109375" style="0" customWidth="1"/>
    <col min="10" max="11" width="9.7109375" style="0" customWidth="1"/>
    <col min="12" max="12" width="10.28125" style="1" customWidth="1"/>
    <col min="13" max="13" width="27.7109375" style="1" customWidth="1"/>
    <col min="14" max="14" width="18.7109375" style="0" customWidth="1"/>
    <col min="15" max="18" width="11.7109375" style="0" customWidth="1"/>
    <col min="19" max="19" width="10.7109375" style="0" customWidth="1"/>
    <col min="20" max="20" width="11.7109375" style="0" customWidth="1"/>
    <col min="21" max="22" width="9.7109375" style="0" customWidth="1"/>
    <col min="23" max="16384" width="9.140625" style="53" customWidth="1"/>
  </cols>
  <sheetData>
    <row r="1" spans="1:22" s="1" customFormat="1" ht="15">
      <c r="A1"/>
      <c r="B1" s="39" t="s">
        <v>102</v>
      </c>
      <c r="D1"/>
      <c r="E1" s="125" t="s">
        <v>159</v>
      </c>
      <c r="F1" s="126"/>
      <c r="G1"/>
      <c r="H1"/>
      <c r="I1"/>
      <c r="J1"/>
      <c r="K1"/>
      <c r="N1"/>
      <c r="O1"/>
      <c r="P1"/>
      <c r="Q1"/>
      <c r="R1"/>
      <c r="S1"/>
      <c r="T1"/>
      <c r="U1"/>
      <c r="V1"/>
    </row>
    <row r="2" spans="1:22" s="1" customFormat="1" ht="30.75" customHeight="1">
      <c r="A2"/>
      <c r="B2" s="99" t="s">
        <v>79</v>
      </c>
      <c r="C2" s="100"/>
      <c r="D2"/>
      <c r="E2"/>
      <c r="F2"/>
      <c r="G2"/>
      <c r="H2"/>
      <c r="I2"/>
      <c r="J2"/>
      <c r="K2"/>
      <c r="N2"/>
      <c r="O2"/>
      <c r="P2"/>
      <c r="Q2"/>
      <c r="R2"/>
      <c r="S2"/>
      <c r="T2"/>
      <c r="U2"/>
      <c r="V2"/>
    </row>
    <row r="3" spans="1:22" s="1" customFormat="1" ht="15">
      <c r="A3"/>
      <c r="B3" s="39"/>
      <c r="D3"/>
      <c r="E3"/>
      <c r="F3"/>
      <c r="G3"/>
      <c r="H3"/>
      <c r="I3"/>
      <c r="J3"/>
      <c r="N3"/>
      <c r="O3"/>
      <c r="P3"/>
      <c r="Q3"/>
      <c r="R3"/>
      <c r="S3"/>
      <c r="T3"/>
      <c r="U3"/>
      <c r="V3"/>
    </row>
    <row r="4" spans="1:22" s="1" customFormat="1" ht="15.75">
      <c r="A4"/>
      <c r="B4"/>
      <c r="C4"/>
      <c r="D4"/>
      <c r="E4"/>
      <c r="F4" s="106" t="s">
        <v>8</v>
      </c>
      <c r="G4"/>
      <c r="H4"/>
      <c r="I4"/>
      <c r="J4"/>
      <c r="K4"/>
      <c r="N4"/>
      <c r="O4"/>
      <c r="P4"/>
      <c r="Q4" s="106" t="s">
        <v>8</v>
      </c>
      <c r="R4"/>
      <c r="S4"/>
      <c r="T4"/>
      <c r="U4"/>
      <c r="V4"/>
    </row>
    <row r="5" spans="1:22" s="1" customFormat="1" ht="15.75">
      <c r="A5"/>
      <c r="B5"/>
      <c r="C5"/>
      <c r="D5"/>
      <c r="E5"/>
      <c r="F5" s="106" t="s">
        <v>9</v>
      </c>
      <c r="G5"/>
      <c r="H5"/>
      <c r="I5"/>
      <c r="J5" s="24"/>
      <c r="K5"/>
      <c r="N5"/>
      <c r="O5"/>
      <c r="P5"/>
      <c r="Q5" s="106" t="s">
        <v>10</v>
      </c>
      <c r="R5"/>
      <c r="S5"/>
      <c r="T5"/>
      <c r="U5"/>
      <c r="V5"/>
    </row>
    <row r="6" spans="1:20" s="1" customFormat="1" ht="15.75">
      <c r="A6"/>
      <c r="B6"/>
      <c r="C6"/>
      <c r="D6"/>
      <c r="E6"/>
      <c r="F6" s="106" t="s">
        <v>19</v>
      </c>
      <c r="G6"/>
      <c r="H6"/>
      <c r="I6"/>
      <c r="J6" s="24"/>
      <c r="N6"/>
      <c r="O6"/>
      <c r="P6"/>
      <c r="Q6" s="106" t="s">
        <v>19</v>
      </c>
      <c r="R6"/>
      <c r="S6"/>
      <c r="T6"/>
    </row>
    <row r="7" spans="1:20" s="1" customFormat="1" ht="15">
      <c r="A7"/>
      <c r="B7"/>
      <c r="C7"/>
      <c r="D7"/>
      <c r="E7"/>
      <c r="F7" s="15"/>
      <c r="G7"/>
      <c r="H7"/>
      <c r="I7"/>
      <c r="J7" s="24"/>
      <c r="N7"/>
      <c r="O7"/>
      <c r="P7"/>
      <c r="Q7" s="15"/>
      <c r="R7"/>
      <c r="S7"/>
      <c r="T7"/>
    </row>
    <row r="8" spans="1:22" s="1" customFormat="1" ht="20.25" customHeight="1">
      <c r="A8"/>
      <c r="B8" s="102" t="s">
        <v>0</v>
      </c>
      <c r="C8" s="158"/>
      <c r="D8" s="159"/>
      <c r="E8" s="159"/>
      <c r="F8" s="159"/>
      <c r="G8" s="159"/>
      <c r="H8" s="103"/>
      <c r="I8" s="104" t="s">
        <v>1</v>
      </c>
      <c r="J8" s="150"/>
      <c r="K8" s="150"/>
      <c r="L8" s="32"/>
      <c r="M8" s="102" t="s">
        <v>0</v>
      </c>
      <c r="N8" s="151">
        <f>IF(C8=0,"",C8)</f>
      </c>
      <c r="O8" s="176"/>
      <c r="P8" s="176"/>
      <c r="Q8" s="176"/>
      <c r="R8" s="176"/>
      <c r="S8" s="103"/>
      <c r="T8" s="104" t="s">
        <v>1</v>
      </c>
      <c r="U8" s="151">
        <f>IF(J8=0,"",J8)</f>
      </c>
      <c r="V8" s="151"/>
    </row>
    <row r="9" spans="1:22" s="1" customFormat="1" ht="8.25" customHeight="1">
      <c r="A9"/>
      <c r="B9"/>
      <c r="C9" s="2"/>
      <c r="D9" s="33"/>
      <c r="E9" s="33"/>
      <c r="F9" s="33"/>
      <c r="G9" s="33"/>
      <c r="H9" s="33"/>
      <c r="I9" s="33"/>
      <c r="J9" s="19"/>
      <c r="K9" s="19"/>
      <c r="L9" s="33"/>
      <c r="M9" s="33"/>
      <c r="N9" s="2"/>
      <c r="O9" s="33"/>
      <c r="P9" s="33"/>
      <c r="Q9" s="33"/>
      <c r="R9" s="33"/>
      <c r="S9" s="33"/>
      <c r="T9" s="33"/>
      <c r="U9" s="19"/>
      <c r="V9" s="19"/>
    </row>
    <row r="10" spans="1:20" s="1" customFormat="1" ht="9" customHeight="1" thickBot="1">
      <c r="A10"/>
      <c r="B10"/>
      <c r="C10"/>
      <c r="D10"/>
      <c r="E10"/>
      <c r="F10"/>
      <c r="G10"/>
      <c r="H10"/>
      <c r="I10"/>
      <c r="N10"/>
      <c r="O10"/>
      <c r="P10"/>
      <c r="Q10"/>
      <c r="R10"/>
      <c r="S10"/>
      <c r="T10"/>
    </row>
    <row r="11" spans="1:22" s="1" customFormat="1" ht="19.5" customHeight="1" thickBot="1">
      <c r="A11"/>
      <c r="B11" s="177" t="str">
        <f>MatrixLookup!$D$21</f>
        <v>Quarterly: 12 dual sample sets</v>
      </c>
      <c r="C11" s="178"/>
      <c r="D11" s="144" t="s">
        <v>103</v>
      </c>
      <c r="E11" s="145"/>
      <c r="F11" s="145"/>
      <c r="G11" s="145"/>
      <c r="H11" s="145"/>
      <c r="I11" s="145"/>
      <c r="J11" s="145"/>
      <c r="K11" s="146"/>
      <c r="L11" s="72"/>
      <c r="M11" s="177" t="str">
        <f>MatrixLookup!$D$21</f>
        <v>Quarterly: 12 dual sample sets</v>
      </c>
      <c r="N11" s="178"/>
      <c r="O11" s="144" t="s">
        <v>104</v>
      </c>
      <c r="P11" s="145"/>
      <c r="Q11" s="145"/>
      <c r="R11" s="145"/>
      <c r="S11" s="145"/>
      <c r="T11" s="145"/>
      <c r="U11" s="145"/>
      <c r="V11" s="146"/>
    </row>
    <row r="12" spans="1:22" s="1" customFormat="1" ht="16.5" customHeight="1" thickBot="1">
      <c r="A12"/>
      <c r="B12" s="179"/>
      <c r="C12" s="180"/>
      <c r="D12" s="138" t="s">
        <v>2</v>
      </c>
      <c r="E12" s="139"/>
      <c r="F12" s="139"/>
      <c r="G12" s="140"/>
      <c r="H12" s="141" t="s">
        <v>107</v>
      </c>
      <c r="I12" s="147" t="s">
        <v>6</v>
      </c>
      <c r="J12" s="141" t="s">
        <v>108</v>
      </c>
      <c r="K12" s="147" t="s">
        <v>101</v>
      </c>
      <c r="L12" s="73"/>
      <c r="M12" s="179"/>
      <c r="N12" s="180"/>
      <c r="O12" s="138" t="s">
        <v>2</v>
      </c>
      <c r="P12" s="139"/>
      <c r="Q12" s="139"/>
      <c r="R12" s="140"/>
      <c r="S12" s="141" t="s">
        <v>30</v>
      </c>
      <c r="T12" s="147" t="s">
        <v>6</v>
      </c>
      <c r="U12" s="141" t="s">
        <v>3</v>
      </c>
      <c r="V12" s="147" t="s">
        <v>101</v>
      </c>
    </row>
    <row r="13" spans="1:22" s="1" customFormat="1" ht="43.5" customHeight="1" thickBot="1">
      <c r="A13"/>
      <c r="B13" s="181"/>
      <c r="C13" s="182"/>
      <c r="D13" s="20" t="s">
        <v>11</v>
      </c>
      <c r="E13" s="20" t="s">
        <v>12</v>
      </c>
      <c r="F13" s="20" t="s">
        <v>13</v>
      </c>
      <c r="G13" s="20" t="s">
        <v>14</v>
      </c>
      <c r="H13" s="142"/>
      <c r="I13" s="148"/>
      <c r="J13" s="142"/>
      <c r="K13" s="148"/>
      <c r="L13" s="73"/>
      <c r="M13" s="181"/>
      <c r="N13" s="182"/>
      <c r="O13" s="20" t="s">
        <v>11</v>
      </c>
      <c r="P13" s="20" t="s">
        <v>12</v>
      </c>
      <c r="Q13" s="20" t="s">
        <v>13</v>
      </c>
      <c r="R13" s="20" t="s">
        <v>14</v>
      </c>
      <c r="S13" s="142"/>
      <c r="T13" s="148"/>
      <c r="U13" s="142"/>
      <c r="V13" s="148"/>
    </row>
    <row r="14" spans="1:22" s="1" customFormat="1" ht="19.5" customHeight="1" thickBot="1">
      <c r="A14"/>
      <c r="B14" s="152" t="s">
        <v>15</v>
      </c>
      <c r="C14" s="153"/>
      <c r="D14" s="105"/>
      <c r="E14" s="105"/>
      <c r="F14" s="105"/>
      <c r="G14" s="105"/>
      <c r="H14" s="143"/>
      <c r="I14" s="149"/>
      <c r="J14" s="143"/>
      <c r="K14" s="149"/>
      <c r="L14" s="21"/>
      <c r="M14" s="152" t="s">
        <v>15</v>
      </c>
      <c r="N14" s="153"/>
      <c r="O14" s="107"/>
      <c r="P14" s="107"/>
      <c r="Q14" s="107"/>
      <c r="R14" s="107"/>
      <c r="S14" s="143"/>
      <c r="T14" s="149"/>
      <c r="U14" s="143"/>
      <c r="V14" s="149"/>
    </row>
    <row r="15" spans="1:22" s="1" customFormat="1" ht="16.5" customHeight="1">
      <c r="A15"/>
      <c r="B15" s="134" t="s">
        <v>160</v>
      </c>
      <c r="C15" s="135"/>
      <c r="D15" s="109"/>
      <c r="E15" s="110"/>
      <c r="F15" s="111"/>
      <c r="G15" s="112"/>
      <c r="H15" s="25">
        <f>IF(COUNTA(D15:G15)=4,AVERAGE(D15:G15),IF(COUNTA(E15:G15)=3,"N/A",""))</f>
      </c>
      <c r="I15" s="27">
        <f>IF(OR(H15="",H15="N/A"),"",IF((H15&gt;80.49),"N","Y"))</f>
      </c>
      <c r="J15" s="26">
        <f aca="true" t="shared" si="0" ref="J15:J22">IF(COUNTA(E15:G15)=3,SUM(E15:G15,INDEX(E15:G15,MATCH(1000,E15:G15)))/(COUNT(E15:G15,"&gt;0")+1),IF(COUNTA(D15:F15)=3,SUM(D15:F15,INDEX(D15:F15,MATCH(1000,D15:F15)))/(COUNT(D15:F15,"&gt;0")+1),""))</f>
      </c>
      <c r="K15" s="27">
        <f>IF((J15=""),"",IF((J15&gt;80.49),"Y","N"))</f>
      </c>
      <c r="L15" s="34"/>
      <c r="M15" s="134" t="s">
        <v>99</v>
      </c>
      <c r="N15" s="135"/>
      <c r="O15" s="110"/>
      <c r="P15" s="110"/>
      <c r="Q15" s="111"/>
      <c r="R15" s="112"/>
      <c r="S15" s="25">
        <f aca="true" t="shared" si="1" ref="S15:S22">IF(COUNTA(O15:R15)=4,AVERAGE(O15:R15),IF(COUNTA(P15:R15)=3,"N/A",""))</f>
      </c>
      <c r="T15" s="27">
        <f>IF(OR(S15="",S15="N/A"),"",IF((S15&gt;60.49),"N","Y"))</f>
      </c>
      <c r="U15" s="26">
        <f aca="true" t="shared" si="2" ref="U15:U22">IF(COUNTA(P15:R15)=3,SUM(P15:R15,INDEX(P15:R15,MATCH(1000,P15:R15)))/(COUNT(P15:R15,"&gt;0")+1),IF(COUNTA(O15:Q15)=3,SUM(O15:Q15,INDEX(O15:Q15,MATCH(1000,O15:Q15)))/(COUNT(O15:Q15,"&gt;0")+1),""))</f>
      </c>
      <c r="V15" s="25">
        <f>IF((U15=""),"",IF((U15&gt;60.49),"Y","N"))</f>
      </c>
    </row>
    <row r="16" spans="1:22" s="1" customFormat="1" ht="16.5" customHeight="1">
      <c r="A16"/>
      <c r="B16" s="136" t="s">
        <v>161</v>
      </c>
      <c r="C16" s="137"/>
      <c r="D16" s="113"/>
      <c r="E16" s="114"/>
      <c r="F16" s="115"/>
      <c r="G16" s="116"/>
      <c r="H16" s="25">
        <f aca="true" t="shared" si="3" ref="H16:H22">IF(COUNTA(D16:G16)=4,AVERAGE(D16:G16),IF(COUNTA(E16:G16)=3,"N/A",""))</f>
      </c>
      <c r="I16" s="25">
        <f aca="true" t="shared" si="4" ref="I16:I22">IF(OR(H16="",H16="N/A"),"",IF((H16&gt;80.49),"N","Y"))</f>
      </c>
      <c r="J16" s="26">
        <f t="shared" si="0"/>
      </c>
      <c r="K16" s="25">
        <f>IF((J16=""),"",IF((J16&gt;80.49),"Y","N"))</f>
      </c>
      <c r="L16" s="34"/>
      <c r="M16" s="136" t="s">
        <v>100</v>
      </c>
      <c r="N16" s="137"/>
      <c r="O16" s="114"/>
      <c r="P16" s="114"/>
      <c r="Q16" s="115"/>
      <c r="R16" s="116"/>
      <c r="S16" s="25">
        <f t="shared" si="1"/>
      </c>
      <c r="T16" s="25">
        <f aca="true" t="shared" si="5" ref="T16:T22">IF(OR(S16="",S16="N/A"),"",IF((S16&gt;60.49),"N","Y"))</f>
      </c>
      <c r="U16" s="26">
        <f t="shared" si="2"/>
      </c>
      <c r="V16" s="25">
        <f aca="true" t="shared" si="6" ref="V16:V22">IF((U16=""),"",IF((U16&gt;60.49),"Y","N"))</f>
      </c>
    </row>
    <row r="17" spans="1:22" s="1" customFormat="1" ht="16.5" customHeight="1">
      <c r="A17" s="51"/>
      <c r="B17" s="136" t="s">
        <v>97</v>
      </c>
      <c r="C17" s="137"/>
      <c r="D17" s="113"/>
      <c r="E17" s="114"/>
      <c r="F17" s="115"/>
      <c r="G17" s="116"/>
      <c r="H17" s="25">
        <f t="shared" si="3"/>
      </c>
      <c r="I17" s="25">
        <f t="shared" si="4"/>
      </c>
      <c r="J17" s="26">
        <f t="shared" si="0"/>
      </c>
      <c r="K17" s="25">
        <f aca="true" t="shared" si="7" ref="K17:K22">IF((J17=""),"",IF((J17&gt;80.49),"Y","N"))</f>
      </c>
      <c r="L17" s="34"/>
      <c r="M17" s="136" t="s">
        <v>97</v>
      </c>
      <c r="N17" s="137"/>
      <c r="O17" s="114"/>
      <c r="P17" s="114"/>
      <c r="Q17" s="115"/>
      <c r="R17" s="116"/>
      <c r="S17" s="25">
        <f t="shared" si="1"/>
      </c>
      <c r="T17" s="25">
        <f t="shared" si="5"/>
      </c>
      <c r="U17" s="26">
        <f t="shared" si="2"/>
      </c>
      <c r="V17" s="25">
        <f t="shared" si="6"/>
      </c>
    </row>
    <row r="18" spans="1:22" s="1" customFormat="1" ht="16.5" customHeight="1">
      <c r="A18"/>
      <c r="B18" s="136" t="s">
        <v>98</v>
      </c>
      <c r="C18" s="137"/>
      <c r="D18" s="113"/>
      <c r="E18" s="114"/>
      <c r="F18" s="115"/>
      <c r="G18" s="116"/>
      <c r="H18" s="25">
        <f t="shared" si="3"/>
      </c>
      <c r="I18" s="25">
        <f t="shared" si="4"/>
      </c>
      <c r="J18" s="26">
        <f t="shared" si="0"/>
      </c>
      <c r="K18" s="25">
        <f t="shared" si="7"/>
      </c>
      <c r="L18" s="34"/>
      <c r="M18" s="136" t="s">
        <v>98</v>
      </c>
      <c r="N18" s="137"/>
      <c r="O18" s="114"/>
      <c r="P18" s="114"/>
      <c r="Q18" s="115"/>
      <c r="R18" s="116"/>
      <c r="S18" s="25">
        <f t="shared" si="1"/>
      </c>
      <c r="T18" s="25">
        <f t="shared" si="5"/>
      </c>
      <c r="U18" s="26">
        <f t="shared" si="2"/>
      </c>
      <c r="V18" s="25">
        <f t="shared" si="6"/>
      </c>
    </row>
    <row r="19" spans="1:22" s="1" customFormat="1" ht="16.5" customHeight="1">
      <c r="A19"/>
      <c r="B19" s="136" t="s">
        <v>81</v>
      </c>
      <c r="C19" s="137"/>
      <c r="D19" s="113"/>
      <c r="E19" s="114"/>
      <c r="F19" s="115"/>
      <c r="G19" s="116"/>
      <c r="H19" s="25">
        <f t="shared" si="3"/>
      </c>
      <c r="I19" s="25">
        <f t="shared" si="4"/>
      </c>
      <c r="J19" s="26">
        <f t="shared" si="0"/>
      </c>
      <c r="K19" s="25">
        <f t="shared" si="7"/>
      </c>
      <c r="L19" s="34"/>
      <c r="M19" s="136" t="s">
        <v>81</v>
      </c>
      <c r="N19" s="137"/>
      <c r="O19" s="114"/>
      <c r="P19" s="114"/>
      <c r="Q19" s="115"/>
      <c r="R19" s="116"/>
      <c r="S19" s="25">
        <f t="shared" si="1"/>
      </c>
      <c r="T19" s="25">
        <f t="shared" si="5"/>
      </c>
      <c r="U19" s="26">
        <f t="shared" si="2"/>
      </c>
      <c r="V19" s="25">
        <f t="shared" si="6"/>
      </c>
    </row>
    <row r="20" spans="1:22" s="1" customFormat="1" ht="16.5" customHeight="1">
      <c r="A20"/>
      <c r="B20" s="136" t="s">
        <v>82</v>
      </c>
      <c r="C20" s="137"/>
      <c r="D20" s="113"/>
      <c r="E20" s="114"/>
      <c r="F20" s="115"/>
      <c r="G20" s="116"/>
      <c r="H20" s="25">
        <f t="shared" si="3"/>
      </c>
      <c r="I20" s="25">
        <f t="shared" si="4"/>
      </c>
      <c r="J20" s="26">
        <f t="shared" si="0"/>
      </c>
      <c r="K20" s="25">
        <f t="shared" si="7"/>
      </c>
      <c r="L20" s="34"/>
      <c r="M20" s="136" t="s">
        <v>82</v>
      </c>
      <c r="N20" s="137"/>
      <c r="O20" s="114"/>
      <c r="P20" s="114"/>
      <c r="Q20" s="115"/>
      <c r="R20" s="116"/>
      <c r="S20" s="25">
        <f t="shared" si="1"/>
      </c>
      <c r="T20" s="25">
        <f t="shared" si="5"/>
      </c>
      <c r="U20" s="26">
        <f t="shared" si="2"/>
      </c>
      <c r="V20" s="25">
        <f t="shared" si="6"/>
      </c>
    </row>
    <row r="21" spans="1:22" s="1" customFormat="1" ht="16.5" customHeight="1">
      <c r="A21"/>
      <c r="B21" s="136" t="s">
        <v>83</v>
      </c>
      <c r="C21" s="137"/>
      <c r="D21" s="113"/>
      <c r="E21" s="114"/>
      <c r="F21" s="115"/>
      <c r="G21" s="116"/>
      <c r="H21" s="25">
        <f t="shared" si="3"/>
      </c>
      <c r="I21" s="25">
        <f t="shared" si="4"/>
      </c>
      <c r="J21" s="26">
        <f t="shared" si="0"/>
      </c>
      <c r="K21" s="25">
        <f t="shared" si="7"/>
      </c>
      <c r="L21" s="34"/>
      <c r="M21" s="136" t="s">
        <v>83</v>
      </c>
      <c r="N21" s="137"/>
      <c r="O21" s="114"/>
      <c r="P21" s="114"/>
      <c r="Q21" s="115"/>
      <c r="R21" s="116"/>
      <c r="S21" s="25">
        <f t="shared" si="1"/>
      </c>
      <c r="T21" s="25">
        <f t="shared" si="5"/>
      </c>
      <c r="U21" s="26">
        <f t="shared" si="2"/>
      </c>
      <c r="V21" s="25">
        <f t="shared" si="6"/>
      </c>
    </row>
    <row r="22" spans="1:22" s="1" customFormat="1" ht="16.5" customHeight="1">
      <c r="A22"/>
      <c r="B22" s="136" t="s">
        <v>84</v>
      </c>
      <c r="C22" s="137"/>
      <c r="D22" s="113"/>
      <c r="E22" s="114"/>
      <c r="F22" s="115"/>
      <c r="G22" s="116"/>
      <c r="H22" s="25">
        <f t="shared" si="3"/>
      </c>
      <c r="I22" s="25">
        <f t="shared" si="4"/>
      </c>
      <c r="J22" s="25">
        <f t="shared" si="0"/>
      </c>
      <c r="K22" s="25">
        <f t="shared" si="7"/>
      </c>
      <c r="L22" s="34"/>
      <c r="M22" s="136" t="s">
        <v>84</v>
      </c>
      <c r="N22" s="137"/>
      <c r="O22" s="114"/>
      <c r="P22" s="114"/>
      <c r="Q22" s="115"/>
      <c r="R22" s="116"/>
      <c r="S22" s="25">
        <f t="shared" si="1"/>
      </c>
      <c r="T22" s="25">
        <f t="shared" si="5"/>
      </c>
      <c r="U22" s="25">
        <f t="shared" si="2"/>
      </c>
      <c r="V22" s="25">
        <f t="shared" si="6"/>
      </c>
    </row>
    <row r="23" spans="1:22" s="1" customFormat="1" ht="16.5" customHeight="1">
      <c r="A23"/>
      <c r="B23" s="136" t="s">
        <v>85</v>
      </c>
      <c r="C23" s="137"/>
      <c r="D23" s="113"/>
      <c r="E23" s="114"/>
      <c r="F23" s="115"/>
      <c r="G23" s="116"/>
      <c r="H23" s="25">
        <f aca="true" t="shared" si="8" ref="H23:H34">IF(COUNTA(D23:G23)=4,AVERAGE(D23:G23),IF(COUNTA(E23:G23)=3,"N/A",""))</f>
      </c>
      <c r="I23" s="25">
        <f aca="true" t="shared" si="9" ref="I23:I34">IF(OR(H23="",H23="N/A"),"",IF((H23&gt;80.49),"N","Y"))</f>
      </c>
      <c r="J23" s="25">
        <f aca="true" t="shared" si="10" ref="J23:J34">IF(COUNTA(E23:G23)=3,SUM(E23:G23,INDEX(E23:G23,MATCH(1000,E23:G23)))/(COUNT(E23:G23,"&gt;0")+1),IF(COUNTA(D23:F23)=3,SUM(D23:F23,INDEX(D23:F23,MATCH(1000,D23:F23)))/(COUNT(D23:F23,"&gt;0")+1),""))</f>
      </c>
      <c r="K23" s="25">
        <f aca="true" t="shared" si="11" ref="K23:K34">IF((J23=""),"",IF((J23&gt;80.49),"Y","N"))</f>
      </c>
      <c r="L23" s="34"/>
      <c r="M23" s="136" t="s">
        <v>85</v>
      </c>
      <c r="N23" s="137"/>
      <c r="O23" s="114"/>
      <c r="P23" s="114"/>
      <c r="Q23" s="115"/>
      <c r="R23" s="116"/>
      <c r="S23" s="25">
        <f aca="true" t="shared" si="12" ref="S23:S34">IF(COUNTA(O23:R23)=4,AVERAGE(O23:R23),IF(COUNTA(P23:R23)=3,"N/A",""))</f>
      </c>
      <c r="T23" s="25">
        <f aca="true" t="shared" si="13" ref="T23:T34">IF(OR(S23="",S23="N/A"),"",IF((S23&gt;60.49),"N","Y"))</f>
      </c>
      <c r="U23" s="25">
        <f aca="true" t="shared" si="14" ref="U23:U34">IF(COUNTA(P23:R23)=3,SUM(P23:R23,INDEX(P23:R23,MATCH(1000,P23:R23)))/(COUNT(P23:R23,"&gt;0")+1),IF(COUNTA(O23:Q23)=3,SUM(O23:Q23,INDEX(O23:Q23,MATCH(1000,O23:Q23)))/(COUNT(O23:Q23,"&gt;0")+1),""))</f>
      </c>
      <c r="V23" s="25">
        <f aca="true" t="shared" si="15" ref="V23:V34">IF((U23=""),"",IF((U23&gt;60.49),"Y","N"))</f>
      </c>
    </row>
    <row r="24" spans="1:22" s="1" customFormat="1" ht="16.5" customHeight="1">
      <c r="A24"/>
      <c r="B24" s="136" t="s">
        <v>86</v>
      </c>
      <c r="C24" s="137"/>
      <c r="D24" s="113"/>
      <c r="E24" s="114"/>
      <c r="F24" s="115"/>
      <c r="G24" s="116"/>
      <c r="H24" s="25">
        <f t="shared" si="8"/>
      </c>
      <c r="I24" s="25">
        <f t="shared" si="9"/>
      </c>
      <c r="J24" s="25">
        <f t="shared" si="10"/>
      </c>
      <c r="K24" s="25">
        <f t="shared" si="11"/>
      </c>
      <c r="L24" s="34"/>
      <c r="M24" s="136" t="s">
        <v>86</v>
      </c>
      <c r="N24" s="137"/>
      <c r="O24" s="114"/>
      <c r="P24" s="114"/>
      <c r="Q24" s="115"/>
      <c r="R24" s="116"/>
      <c r="S24" s="25">
        <f t="shared" si="12"/>
      </c>
      <c r="T24" s="25">
        <f t="shared" si="13"/>
      </c>
      <c r="U24" s="25">
        <f t="shared" si="14"/>
      </c>
      <c r="V24" s="25">
        <f t="shared" si="15"/>
      </c>
    </row>
    <row r="25" spans="1:22" s="1" customFormat="1" ht="16.5" customHeight="1">
      <c r="A25"/>
      <c r="B25" s="136" t="s">
        <v>87</v>
      </c>
      <c r="C25" s="137"/>
      <c r="D25" s="113"/>
      <c r="E25" s="114"/>
      <c r="F25" s="115"/>
      <c r="G25" s="116"/>
      <c r="H25" s="25">
        <f t="shared" si="8"/>
      </c>
      <c r="I25" s="25">
        <f t="shared" si="9"/>
      </c>
      <c r="J25" s="25">
        <f t="shared" si="10"/>
      </c>
      <c r="K25" s="25">
        <f t="shared" si="11"/>
      </c>
      <c r="L25" s="34"/>
      <c r="M25" s="136" t="s">
        <v>87</v>
      </c>
      <c r="N25" s="137"/>
      <c r="O25" s="114"/>
      <c r="P25" s="114"/>
      <c r="Q25" s="115"/>
      <c r="R25" s="116"/>
      <c r="S25" s="25">
        <f t="shared" si="12"/>
      </c>
      <c r="T25" s="25">
        <f t="shared" si="13"/>
      </c>
      <c r="U25" s="25">
        <f t="shared" si="14"/>
      </c>
      <c r="V25" s="25">
        <f t="shared" si="15"/>
      </c>
    </row>
    <row r="26" spans="1:22" s="1" customFormat="1" ht="16.5" customHeight="1" thickBot="1">
      <c r="A26"/>
      <c r="B26" s="136" t="s">
        <v>88</v>
      </c>
      <c r="C26" s="137"/>
      <c r="D26" s="113"/>
      <c r="E26" s="114"/>
      <c r="F26" s="115"/>
      <c r="G26" s="116"/>
      <c r="H26" s="25">
        <f t="shared" si="8"/>
      </c>
      <c r="I26" s="25">
        <f t="shared" si="9"/>
      </c>
      <c r="J26" s="25">
        <f t="shared" si="10"/>
      </c>
      <c r="K26" s="25">
        <f t="shared" si="11"/>
      </c>
      <c r="L26" s="34"/>
      <c r="M26" s="136" t="s">
        <v>88</v>
      </c>
      <c r="N26" s="137"/>
      <c r="O26" s="114"/>
      <c r="P26" s="114"/>
      <c r="Q26" s="115"/>
      <c r="R26" s="116"/>
      <c r="S26" s="25">
        <f t="shared" si="12"/>
      </c>
      <c r="T26" s="25">
        <f t="shared" si="13"/>
      </c>
      <c r="U26" s="25">
        <f t="shared" si="14"/>
      </c>
      <c r="V26" s="25">
        <f t="shared" si="15"/>
      </c>
    </row>
    <row r="27" spans="1:22" s="1" customFormat="1" ht="16.5" customHeight="1" hidden="1">
      <c r="A27"/>
      <c r="B27" s="136" t="s">
        <v>89</v>
      </c>
      <c r="C27" s="137"/>
      <c r="D27" s="113"/>
      <c r="E27" s="114"/>
      <c r="F27" s="115"/>
      <c r="G27" s="116"/>
      <c r="H27" s="25">
        <f t="shared" si="8"/>
      </c>
      <c r="I27" s="25">
        <f t="shared" si="9"/>
      </c>
      <c r="J27" s="25">
        <f t="shared" si="10"/>
      </c>
      <c r="K27" s="25">
        <f t="shared" si="11"/>
      </c>
      <c r="L27" s="34"/>
      <c r="M27" s="136" t="s">
        <v>89</v>
      </c>
      <c r="N27" s="137"/>
      <c r="O27" s="114"/>
      <c r="P27" s="114"/>
      <c r="Q27" s="115"/>
      <c r="R27" s="116"/>
      <c r="S27" s="25">
        <f t="shared" si="12"/>
      </c>
      <c r="T27" s="25">
        <f t="shared" si="13"/>
      </c>
      <c r="U27" s="25">
        <f t="shared" si="14"/>
      </c>
      <c r="V27" s="25">
        <f t="shared" si="15"/>
      </c>
    </row>
    <row r="28" spans="1:22" s="1" customFormat="1" ht="16.5" customHeight="1" hidden="1">
      <c r="A28"/>
      <c r="B28" s="136" t="s">
        <v>90</v>
      </c>
      <c r="C28" s="137"/>
      <c r="D28" s="113"/>
      <c r="E28" s="114"/>
      <c r="F28" s="115"/>
      <c r="G28" s="116"/>
      <c r="H28" s="25">
        <f t="shared" si="8"/>
      </c>
      <c r="I28" s="25">
        <f t="shared" si="9"/>
      </c>
      <c r="J28" s="25">
        <f t="shared" si="10"/>
      </c>
      <c r="K28" s="25">
        <f t="shared" si="11"/>
      </c>
      <c r="L28" s="34"/>
      <c r="M28" s="136" t="s">
        <v>90</v>
      </c>
      <c r="N28" s="137"/>
      <c r="O28" s="114"/>
      <c r="P28" s="114"/>
      <c r="Q28" s="115"/>
      <c r="R28" s="116"/>
      <c r="S28" s="25">
        <f t="shared" si="12"/>
      </c>
      <c r="T28" s="25">
        <f t="shared" si="13"/>
      </c>
      <c r="U28" s="25">
        <f t="shared" si="14"/>
      </c>
      <c r="V28" s="25">
        <f t="shared" si="15"/>
      </c>
    </row>
    <row r="29" spans="1:22" s="1" customFormat="1" ht="16.5" customHeight="1" hidden="1">
      <c r="A29"/>
      <c r="B29" s="136" t="s">
        <v>91</v>
      </c>
      <c r="C29" s="137"/>
      <c r="D29" s="113"/>
      <c r="E29" s="114"/>
      <c r="F29" s="115"/>
      <c r="G29" s="116"/>
      <c r="H29" s="25">
        <f t="shared" si="8"/>
      </c>
      <c r="I29" s="25">
        <f t="shared" si="9"/>
      </c>
      <c r="J29" s="25">
        <f t="shared" si="10"/>
      </c>
      <c r="K29" s="25">
        <f t="shared" si="11"/>
      </c>
      <c r="L29" s="34"/>
      <c r="M29" s="136" t="s">
        <v>91</v>
      </c>
      <c r="N29" s="137"/>
      <c r="O29" s="114"/>
      <c r="P29" s="114"/>
      <c r="Q29" s="115"/>
      <c r="R29" s="116"/>
      <c r="S29" s="25">
        <f t="shared" si="12"/>
      </c>
      <c r="T29" s="25">
        <f t="shared" si="13"/>
      </c>
      <c r="U29" s="25">
        <f t="shared" si="14"/>
      </c>
      <c r="V29" s="25">
        <f t="shared" si="15"/>
      </c>
    </row>
    <row r="30" spans="1:22" s="1" customFormat="1" ht="16.5" customHeight="1" hidden="1">
      <c r="A30"/>
      <c r="B30" s="136" t="s">
        <v>92</v>
      </c>
      <c r="C30" s="137"/>
      <c r="D30" s="113"/>
      <c r="E30" s="114"/>
      <c r="F30" s="115"/>
      <c r="G30" s="116"/>
      <c r="H30" s="25">
        <f t="shared" si="8"/>
      </c>
      <c r="I30" s="25">
        <f t="shared" si="9"/>
      </c>
      <c r="J30" s="25">
        <f t="shared" si="10"/>
      </c>
      <c r="K30" s="25">
        <f t="shared" si="11"/>
      </c>
      <c r="L30" s="34"/>
      <c r="M30" s="136" t="s">
        <v>92</v>
      </c>
      <c r="N30" s="137"/>
      <c r="O30" s="114"/>
      <c r="P30" s="114"/>
      <c r="Q30" s="115"/>
      <c r="R30" s="116"/>
      <c r="S30" s="25">
        <f t="shared" si="12"/>
      </c>
      <c r="T30" s="25">
        <f t="shared" si="13"/>
      </c>
      <c r="U30" s="25">
        <f t="shared" si="14"/>
      </c>
      <c r="V30" s="25">
        <f t="shared" si="15"/>
      </c>
    </row>
    <row r="31" spans="1:22" s="1" customFormat="1" ht="16.5" customHeight="1" hidden="1">
      <c r="A31"/>
      <c r="B31" s="136" t="s">
        <v>93</v>
      </c>
      <c r="C31" s="137"/>
      <c r="D31" s="113"/>
      <c r="E31" s="114"/>
      <c r="F31" s="115"/>
      <c r="G31" s="116"/>
      <c r="H31" s="25">
        <f t="shared" si="8"/>
      </c>
      <c r="I31" s="25">
        <f t="shared" si="9"/>
      </c>
      <c r="J31" s="25">
        <f t="shared" si="10"/>
      </c>
      <c r="K31" s="25">
        <f t="shared" si="11"/>
      </c>
      <c r="L31" s="34"/>
      <c r="M31" s="136" t="s">
        <v>93</v>
      </c>
      <c r="N31" s="137"/>
      <c r="O31" s="114"/>
      <c r="P31" s="114"/>
      <c r="Q31" s="115"/>
      <c r="R31" s="116"/>
      <c r="S31" s="25">
        <f t="shared" si="12"/>
      </c>
      <c r="T31" s="25">
        <f t="shared" si="13"/>
      </c>
      <c r="U31" s="25">
        <f t="shared" si="14"/>
      </c>
      <c r="V31" s="25">
        <f t="shared" si="15"/>
      </c>
    </row>
    <row r="32" spans="1:22" s="1" customFormat="1" ht="16.5" customHeight="1" hidden="1">
      <c r="A32"/>
      <c r="B32" s="136" t="s">
        <v>94</v>
      </c>
      <c r="C32" s="137"/>
      <c r="D32" s="113"/>
      <c r="E32" s="114"/>
      <c r="F32" s="115"/>
      <c r="G32" s="116"/>
      <c r="H32" s="25">
        <f t="shared" si="8"/>
      </c>
      <c r="I32" s="25">
        <f t="shared" si="9"/>
      </c>
      <c r="J32" s="25">
        <f t="shared" si="10"/>
      </c>
      <c r="K32" s="25">
        <f t="shared" si="11"/>
      </c>
      <c r="L32" s="34"/>
      <c r="M32" s="136" t="s">
        <v>94</v>
      </c>
      <c r="N32" s="137"/>
      <c r="O32" s="114"/>
      <c r="P32" s="114"/>
      <c r="Q32" s="115"/>
      <c r="R32" s="116"/>
      <c r="S32" s="25">
        <f t="shared" si="12"/>
      </c>
      <c r="T32" s="25">
        <f t="shared" si="13"/>
      </c>
      <c r="U32" s="25">
        <f t="shared" si="14"/>
      </c>
      <c r="V32" s="25">
        <f t="shared" si="15"/>
      </c>
    </row>
    <row r="33" spans="1:22" s="1" customFormat="1" ht="16.5" customHeight="1" hidden="1">
      <c r="A33"/>
      <c r="B33" s="136" t="s">
        <v>95</v>
      </c>
      <c r="C33" s="137"/>
      <c r="D33" s="113"/>
      <c r="E33" s="114"/>
      <c r="F33" s="115"/>
      <c r="G33" s="116"/>
      <c r="H33" s="25">
        <f t="shared" si="8"/>
      </c>
      <c r="I33" s="25">
        <f t="shared" si="9"/>
      </c>
      <c r="J33" s="25">
        <f t="shared" si="10"/>
      </c>
      <c r="K33" s="25">
        <f t="shared" si="11"/>
      </c>
      <c r="L33" s="34"/>
      <c r="M33" s="136" t="s">
        <v>95</v>
      </c>
      <c r="N33" s="137"/>
      <c r="O33" s="114"/>
      <c r="P33" s="114"/>
      <c r="Q33" s="115"/>
      <c r="R33" s="116"/>
      <c r="S33" s="25">
        <f t="shared" si="12"/>
      </c>
      <c r="T33" s="25">
        <f t="shared" si="13"/>
      </c>
      <c r="U33" s="25">
        <f t="shared" si="14"/>
      </c>
      <c r="V33" s="25">
        <f t="shared" si="15"/>
      </c>
    </row>
    <row r="34" spans="1:22" s="1" customFormat="1" ht="16.5" customHeight="1" hidden="1" thickBot="1">
      <c r="A34"/>
      <c r="B34" s="154" t="s">
        <v>96</v>
      </c>
      <c r="C34" s="155"/>
      <c r="D34" s="113"/>
      <c r="E34" s="114"/>
      <c r="F34" s="115"/>
      <c r="G34" s="116"/>
      <c r="H34" s="25">
        <f t="shared" si="8"/>
      </c>
      <c r="I34" s="25">
        <f t="shared" si="9"/>
      </c>
      <c r="J34" s="25">
        <f t="shared" si="10"/>
      </c>
      <c r="K34" s="25">
        <f t="shared" si="11"/>
      </c>
      <c r="L34" s="34"/>
      <c r="M34" s="154" t="s">
        <v>96</v>
      </c>
      <c r="N34" s="155"/>
      <c r="O34" s="114"/>
      <c r="P34" s="114"/>
      <c r="Q34" s="115"/>
      <c r="R34" s="116"/>
      <c r="S34" s="25">
        <f t="shared" si="12"/>
      </c>
      <c r="T34" s="25">
        <f t="shared" si="13"/>
      </c>
      <c r="U34" s="25">
        <f t="shared" si="14"/>
      </c>
      <c r="V34" s="25">
        <f t="shared" si="15"/>
      </c>
    </row>
    <row r="35" spans="1:22" s="1" customFormat="1" ht="16.5" customHeight="1" thickBot="1">
      <c r="A35"/>
      <c r="B35" s="132" t="s">
        <v>15</v>
      </c>
      <c r="C35" s="133"/>
      <c r="D35" s="105"/>
      <c r="E35" s="105"/>
      <c r="F35" s="105"/>
      <c r="G35" s="105"/>
      <c r="H35" s="29"/>
      <c r="I35" s="29"/>
      <c r="J35" s="29"/>
      <c r="K35" s="29"/>
      <c r="L35" s="34"/>
      <c r="M35" s="132" t="s">
        <v>15</v>
      </c>
      <c r="N35" s="133"/>
      <c r="O35" s="108"/>
      <c r="P35" s="108"/>
      <c r="Q35" s="108"/>
      <c r="R35" s="108"/>
      <c r="S35" s="29"/>
      <c r="T35" s="29"/>
      <c r="U35" s="29"/>
      <c r="V35" s="29"/>
    </row>
    <row r="36" spans="1:22" s="1" customFormat="1" ht="16.5" customHeight="1">
      <c r="A36"/>
      <c r="B36" s="134" t="s">
        <v>99</v>
      </c>
      <c r="C36" s="135"/>
      <c r="D36" s="117"/>
      <c r="E36" s="117"/>
      <c r="F36" s="118"/>
      <c r="G36" s="119"/>
      <c r="H36" s="26">
        <f aca="true" t="shared" si="16" ref="H36:H43">IF(COUNTA(D36:G36)=4,AVERAGE(D36:G36),IF(COUNTA(G15,D36:F36)=4,AVERAGE(G15,D36:F36),IF(COUNTA(F15:G15,D36:E36)=4,AVERAGE(F15:G15,D36:E36),IF(COUNTA(E15:G15,D36)=4,AVERAGE(E15:G15,D36),""))))</f>
      </c>
      <c r="I36" s="27">
        <f>IF(OR(H36="",H36="N/A"),"",IF((H36&gt;80.49),"N","Y"))</f>
      </c>
      <c r="J36" s="30">
        <f aca="true" t="shared" si="17" ref="J36:J43">IF(COUNTA(E36:G36)=3,SUM(E36:G36,INDEX(E36:G36,MATCH(1000,E36:G36)))/(COUNT(E36:G36,"&gt;0")+1),IF(COUNTA(D36:F36)=3,SUM(D36:F36,INDEX(D36:F36,MATCH(1000,D36:F36)))/(COUNT(D36:F36,"&gt;0")+1),IF(COUNTA(G15,D36:E36)=3,SUM(G15,D36:E36,IF(COUNT(D36:E36,"&gt;0")&gt;=1,INDEX(D36:E36,MATCH(1000,D36:E36)),G15))/(COUNT(G15,D36:E36,"&gt;0")+1),IF(COUNT(D36,"&gt;0")&gt;=1,SUM(F15:G15,2*D36)/(COUNT(F15:G15,D36,"&gt;0")+1),IF(AND(COUNT(D36,"&gt;0")=0,COUNTA(D36)=1),SUM(F15:G15,INDEX(F15:G15,MATCH(1000,F15:G15)))/(COUNT(F15:G15,"&gt;0")+1),"")))))</f>
      </c>
      <c r="K36" s="27">
        <f>IF((J36=""),"",IF((J36&gt;80.49),"Y","N"))</f>
      </c>
      <c r="L36" s="34"/>
      <c r="M36" s="134" t="s">
        <v>99</v>
      </c>
      <c r="N36" s="135"/>
      <c r="O36" s="117"/>
      <c r="P36" s="117"/>
      <c r="Q36" s="118"/>
      <c r="R36" s="119"/>
      <c r="S36" s="26">
        <f aca="true" t="shared" si="18" ref="S36:S43">IF(COUNTA(O36:R36)=4,AVERAGE(O36:R36),IF(COUNTA(R15,O36:Q36)=4,AVERAGE(R15,O36:Q36),IF(COUNTA(Q15:R15,O36:P36)=4,AVERAGE(Q15:R15,O36:P36),IF(COUNTA(P15:R15,O36)=4,AVERAGE(P15:R15,O36),""))))</f>
      </c>
      <c r="T36" s="27">
        <f>IF(OR(S36="",S36="N/A"),"",IF((S36&gt;60.49),"N","Y"))</f>
      </c>
      <c r="U36" s="30">
        <f aca="true" t="shared" si="19" ref="U36:U43">IF(COUNTA(P36:R36)=3,SUM(P36:R36,INDEX(P36:R36,MATCH(1000,P36:R36)))/(COUNT(P36:R36,"&gt;0")+1),IF(COUNTA(O36:Q36)=3,SUM(O36:Q36,INDEX(O36:Q36,MATCH(1000,O36:Q36)))/(COUNT(O36:Q36,"&gt;0")+1),IF(COUNTA(R15,O36:P36)=3,SUM(R15,O36:P36,IF(COUNT(O36:P36,"&gt;0")&gt;=1,INDEX(O36:P36,MATCH(1000,O36:P36)),R15))/(COUNT(R15,O36:P36,"&gt;0")+1),IF(COUNT(O36,"&gt;0")&gt;=1,SUM(Q15:R15,2*O36)/(COUNT(Q15:R15,O36,"&gt;0")+1),IF(AND(COUNT(O36,"&gt;0")=0,COUNTA(O36)=1),SUM(Q15:R15,INDEX(Q15:R15,MATCH(1000,Q15:R15)))/(COUNT(Q15:R15,"&gt;0")+1),"")))))</f>
      </c>
      <c r="V36" s="25">
        <f>IF((U36=""),"",IF((U36&gt;60.49),"Y","N"))</f>
      </c>
    </row>
    <row r="37" spans="1:22" s="1" customFormat="1" ht="16.5" customHeight="1">
      <c r="A37"/>
      <c r="B37" s="136" t="s">
        <v>100</v>
      </c>
      <c r="C37" s="137"/>
      <c r="D37" s="114"/>
      <c r="E37" s="114"/>
      <c r="F37" s="115"/>
      <c r="G37" s="116"/>
      <c r="H37" s="26">
        <f t="shared" si="16"/>
      </c>
      <c r="I37" s="25">
        <f aca="true" t="shared" si="20" ref="I37:I43">IF(OR(H37="",H37="N/A"),"",IF((H37&gt;80.49),"N","Y"))</f>
      </c>
      <c r="J37" s="30">
        <f t="shared" si="17"/>
      </c>
      <c r="K37" s="25">
        <f>IF((J37=""),"",IF((J37&gt;80.49),"Y","N"))</f>
      </c>
      <c r="L37" s="34"/>
      <c r="M37" s="136" t="s">
        <v>100</v>
      </c>
      <c r="N37" s="137"/>
      <c r="O37" s="114"/>
      <c r="P37" s="114"/>
      <c r="Q37" s="115"/>
      <c r="R37" s="116"/>
      <c r="S37" s="26">
        <f t="shared" si="18"/>
      </c>
      <c r="T37" s="25">
        <f aca="true" t="shared" si="21" ref="T37:T43">IF(OR(S37="",S37="N/A"),"",IF((S37&gt;60.49),"N","Y"))</f>
      </c>
      <c r="U37" s="30">
        <f t="shared" si="19"/>
      </c>
      <c r="V37" s="25">
        <f aca="true" t="shared" si="22" ref="V37:V43">IF((U37=""),"",IF((U37&gt;60.49),"Y","N"))</f>
      </c>
    </row>
    <row r="38" spans="1:22" s="1" customFormat="1" ht="16.5" customHeight="1">
      <c r="A38"/>
      <c r="B38" s="136" t="s">
        <v>97</v>
      </c>
      <c r="C38" s="137"/>
      <c r="D38" s="114"/>
      <c r="E38" s="114"/>
      <c r="F38" s="115"/>
      <c r="G38" s="116"/>
      <c r="H38" s="26">
        <f t="shared" si="16"/>
      </c>
      <c r="I38" s="25">
        <f t="shared" si="20"/>
      </c>
      <c r="J38" s="30">
        <f t="shared" si="17"/>
      </c>
      <c r="K38" s="25">
        <f aca="true" t="shared" si="23" ref="K38:K43">IF((J38=""),"",IF((J38&gt;80.49),"Y","N"))</f>
      </c>
      <c r="L38" s="34"/>
      <c r="M38" s="136" t="s">
        <v>97</v>
      </c>
      <c r="N38" s="137"/>
      <c r="O38" s="114"/>
      <c r="P38" s="114"/>
      <c r="Q38" s="115"/>
      <c r="R38" s="116"/>
      <c r="S38" s="26">
        <f t="shared" si="18"/>
      </c>
      <c r="T38" s="25">
        <f t="shared" si="21"/>
      </c>
      <c r="U38" s="30">
        <f t="shared" si="19"/>
      </c>
      <c r="V38" s="25">
        <f t="shared" si="22"/>
      </c>
    </row>
    <row r="39" spans="1:22" s="1" customFormat="1" ht="16.5" customHeight="1">
      <c r="A39"/>
      <c r="B39" s="136" t="s">
        <v>98</v>
      </c>
      <c r="C39" s="137"/>
      <c r="D39" s="114"/>
      <c r="E39" s="114"/>
      <c r="F39" s="115"/>
      <c r="G39" s="116"/>
      <c r="H39" s="26">
        <f t="shared" si="16"/>
      </c>
      <c r="I39" s="25">
        <f t="shared" si="20"/>
      </c>
      <c r="J39" s="30">
        <f t="shared" si="17"/>
      </c>
      <c r="K39" s="25">
        <f t="shared" si="23"/>
      </c>
      <c r="L39" s="34"/>
      <c r="M39" s="136" t="s">
        <v>98</v>
      </c>
      <c r="N39" s="137"/>
      <c r="O39" s="114"/>
      <c r="P39" s="114"/>
      <c r="Q39" s="115"/>
      <c r="R39" s="116"/>
      <c r="S39" s="26">
        <f t="shared" si="18"/>
      </c>
      <c r="T39" s="25">
        <f t="shared" si="21"/>
      </c>
      <c r="U39" s="30">
        <f t="shared" si="19"/>
      </c>
      <c r="V39" s="25">
        <f t="shared" si="22"/>
      </c>
    </row>
    <row r="40" spans="1:22" s="1" customFormat="1" ht="16.5" customHeight="1">
      <c r="A40"/>
      <c r="B40" s="136" t="s">
        <v>81</v>
      </c>
      <c r="C40" s="137"/>
      <c r="D40" s="114"/>
      <c r="E40" s="114"/>
      <c r="F40" s="115"/>
      <c r="G40" s="116"/>
      <c r="H40" s="26">
        <f t="shared" si="16"/>
      </c>
      <c r="I40" s="25">
        <f t="shared" si="20"/>
      </c>
      <c r="J40" s="30">
        <f t="shared" si="17"/>
      </c>
      <c r="K40" s="25">
        <f t="shared" si="23"/>
      </c>
      <c r="L40" s="34"/>
      <c r="M40" s="136" t="s">
        <v>81</v>
      </c>
      <c r="N40" s="137"/>
      <c r="O40" s="114"/>
      <c r="P40" s="114"/>
      <c r="Q40" s="115"/>
      <c r="R40" s="116"/>
      <c r="S40" s="26">
        <f t="shared" si="18"/>
      </c>
      <c r="T40" s="25">
        <f t="shared" si="21"/>
      </c>
      <c r="U40" s="30">
        <f t="shared" si="19"/>
      </c>
      <c r="V40" s="25">
        <f t="shared" si="22"/>
      </c>
    </row>
    <row r="41" spans="1:22" s="1" customFormat="1" ht="16.5" customHeight="1">
      <c r="A41"/>
      <c r="B41" s="136" t="s">
        <v>82</v>
      </c>
      <c r="C41" s="137"/>
      <c r="D41" s="114"/>
      <c r="E41" s="114"/>
      <c r="F41" s="115"/>
      <c r="G41" s="116"/>
      <c r="H41" s="26">
        <f t="shared" si="16"/>
      </c>
      <c r="I41" s="25">
        <f t="shared" si="20"/>
      </c>
      <c r="J41" s="30">
        <f t="shared" si="17"/>
      </c>
      <c r="K41" s="25">
        <f t="shared" si="23"/>
      </c>
      <c r="L41" s="34"/>
      <c r="M41" s="136" t="s">
        <v>82</v>
      </c>
      <c r="N41" s="137"/>
      <c r="O41" s="114"/>
      <c r="P41" s="114"/>
      <c r="Q41" s="115"/>
      <c r="R41" s="116"/>
      <c r="S41" s="26">
        <f t="shared" si="18"/>
      </c>
      <c r="T41" s="25">
        <f t="shared" si="21"/>
      </c>
      <c r="U41" s="30">
        <f t="shared" si="19"/>
      </c>
      <c r="V41" s="25">
        <f t="shared" si="22"/>
      </c>
    </row>
    <row r="42" spans="1:22" s="1" customFormat="1" ht="16.5" customHeight="1">
      <c r="A42"/>
      <c r="B42" s="136" t="s">
        <v>83</v>
      </c>
      <c r="C42" s="137"/>
      <c r="D42" s="114"/>
      <c r="E42" s="114"/>
      <c r="F42" s="115"/>
      <c r="G42" s="116"/>
      <c r="H42" s="26">
        <f t="shared" si="16"/>
      </c>
      <c r="I42" s="25">
        <f t="shared" si="20"/>
      </c>
      <c r="J42" s="30">
        <f t="shared" si="17"/>
      </c>
      <c r="K42" s="25">
        <f t="shared" si="23"/>
      </c>
      <c r="L42" s="34"/>
      <c r="M42" s="136" t="s">
        <v>83</v>
      </c>
      <c r="N42" s="137"/>
      <c r="O42" s="114"/>
      <c r="P42" s="114"/>
      <c r="Q42" s="115"/>
      <c r="R42" s="116"/>
      <c r="S42" s="26">
        <f t="shared" si="18"/>
      </c>
      <c r="T42" s="25">
        <f t="shared" si="21"/>
      </c>
      <c r="U42" s="30">
        <f t="shared" si="19"/>
      </c>
      <c r="V42" s="25">
        <f t="shared" si="22"/>
      </c>
    </row>
    <row r="43" spans="1:22" s="1" customFormat="1" ht="16.5" customHeight="1">
      <c r="A43"/>
      <c r="B43" s="136" t="s">
        <v>84</v>
      </c>
      <c r="C43" s="137"/>
      <c r="D43" s="114"/>
      <c r="E43" s="114"/>
      <c r="F43" s="115"/>
      <c r="G43" s="116"/>
      <c r="H43" s="25">
        <f t="shared" si="16"/>
      </c>
      <c r="I43" s="25">
        <f t="shared" si="20"/>
      </c>
      <c r="J43" s="43">
        <f t="shared" si="17"/>
      </c>
      <c r="K43" s="25">
        <f t="shared" si="23"/>
      </c>
      <c r="L43" s="34"/>
      <c r="M43" s="136" t="s">
        <v>84</v>
      </c>
      <c r="N43" s="137"/>
      <c r="O43" s="114"/>
      <c r="P43" s="114"/>
      <c r="Q43" s="115"/>
      <c r="R43" s="116"/>
      <c r="S43" s="25">
        <f t="shared" si="18"/>
      </c>
      <c r="T43" s="25">
        <f t="shared" si="21"/>
      </c>
      <c r="U43" s="43">
        <f t="shared" si="19"/>
      </c>
      <c r="V43" s="25">
        <f t="shared" si="22"/>
      </c>
    </row>
    <row r="44" spans="1:22" s="1" customFormat="1" ht="16.5" customHeight="1">
      <c r="A44"/>
      <c r="B44" s="136" t="s">
        <v>85</v>
      </c>
      <c r="C44" s="137"/>
      <c r="D44" s="114"/>
      <c r="E44" s="114"/>
      <c r="F44" s="115"/>
      <c r="G44" s="116"/>
      <c r="H44" s="25">
        <f aca="true" t="shared" si="24" ref="H44:H55">IF(COUNTA(D44:G44)=4,AVERAGE(D44:G44),IF(COUNTA(G23,D44:F44)=4,AVERAGE(G23,D44:F44),IF(COUNTA(F23:G23,D44:E44)=4,AVERAGE(F23:G23,D44:E44),IF(COUNTA(E23:G23,D44)=4,AVERAGE(E23:G23,D44),""))))</f>
      </c>
      <c r="I44" s="25">
        <f aca="true" t="shared" si="25" ref="I44:I55">IF(OR(H44="",H44="N/A"),"",IF((H44&gt;80.49),"N","Y"))</f>
      </c>
      <c r="J44" s="43">
        <f aca="true" t="shared" si="26" ref="J44:J55">IF(COUNTA(E44:G44)=3,SUM(E44:G44,INDEX(E44:G44,MATCH(1000,E44:G44)))/(COUNT(E44:G44,"&gt;0")+1),IF(COUNTA(D44:F44)=3,SUM(D44:F44,INDEX(D44:F44,MATCH(1000,D44:F44)))/(COUNT(D44:F44,"&gt;0")+1),IF(COUNTA(G23,D44:E44)=3,SUM(G23,D44:E44,IF(COUNT(D44:E44,"&gt;0")&gt;=1,INDEX(D44:E44,MATCH(1000,D44:E44)),G23))/(COUNT(G23,D44:E44,"&gt;0")+1),IF(COUNT(D44,"&gt;0")&gt;=1,SUM(F23:G23,2*D44)/(COUNT(F23:G23,D44,"&gt;0")+1),IF(AND(COUNT(D44,"&gt;0")=0,COUNTA(D44)=1),SUM(F23:G23,INDEX(F23:G23,MATCH(1000,F23:G23)))/(COUNT(F23:G23,"&gt;0")+1),"")))))</f>
      </c>
      <c r="K44" s="25">
        <f aca="true" t="shared" si="27" ref="K44:K55">IF((J44=""),"",IF((J44&gt;80.49),"Y","N"))</f>
      </c>
      <c r="L44" s="34"/>
      <c r="M44" s="136" t="s">
        <v>85</v>
      </c>
      <c r="N44" s="137"/>
      <c r="O44" s="114"/>
      <c r="P44" s="114"/>
      <c r="Q44" s="115"/>
      <c r="R44" s="116"/>
      <c r="S44" s="25">
        <f aca="true" t="shared" si="28" ref="S44:S55">IF(COUNTA(O44:R44)=4,AVERAGE(O44:R44),IF(COUNTA(R23,O44:Q44)=4,AVERAGE(R23,O44:Q44),IF(COUNTA(Q23:R23,O44:P44)=4,AVERAGE(Q23:R23,O44:P44),IF(COUNTA(P23:R23,O44)=4,AVERAGE(P23:R23,O44),""))))</f>
      </c>
      <c r="T44" s="25">
        <f aca="true" t="shared" si="29" ref="T44:T55">IF(OR(S44="",S44="N/A"),"",IF((S44&gt;60.49),"N","Y"))</f>
      </c>
      <c r="U44" s="43">
        <f aca="true" t="shared" si="30" ref="U44:U55">IF(COUNTA(P44:R44)=3,SUM(P44:R44,INDEX(P44:R44,MATCH(1000,P44:R44)))/(COUNT(P44:R44,"&gt;0")+1),IF(COUNTA(O44:Q44)=3,SUM(O44:Q44,INDEX(O44:Q44,MATCH(1000,O44:Q44)))/(COUNT(O44:Q44,"&gt;0")+1),IF(COUNTA(R23,O44:P44)=3,SUM(R23,O44:P44,IF(COUNT(O44:P44,"&gt;0")&gt;=1,INDEX(O44:P44,MATCH(1000,O44:P44)),R23))/(COUNT(R23,O44:P44,"&gt;0")+1),IF(COUNT(O44,"&gt;0")&gt;=1,SUM(Q23:R23,2*O44)/(COUNT(Q23:R23,O44,"&gt;0")+1),IF(AND(COUNT(O44,"&gt;0")=0,COUNTA(O44)=1),SUM(Q23:R23,INDEX(Q23:R23,MATCH(1000,Q23:R23)))/(COUNT(Q23:R23,"&gt;0")+1),"")))))</f>
      </c>
      <c r="V44" s="25">
        <f aca="true" t="shared" si="31" ref="V44:V55">IF((U44=""),"",IF((U44&gt;60.49),"Y","N"))</f>
      </c>
    </row>
    <row r="45" spans="1:22" s="1" customFormat="1" ht="16.5" customHeight="1">
      <c r="A45"/>
      <c r="B45" s="136" t="s">
        <v>86</v>
      </c>
      <c r="C45" s="137"/>
      <c r="D45" s="114"/>
      <c r="E45" s="114"/>
      <c r="F45" s="115"/>
      <c r="G45" s="116"/>
      <c r="H45" s="25">
        <f t="shared" si="24"/>
      </c>
      <c r="I45" s="25">
        <f t="shared" si="25"/>
      </c>
      <c r="J45" s="43">
        <f t="shared" si="26"/>
      </c>
      <c r="K45" s="25">
        <f t="shared" si="27"/>
      </c>
      <c r="L45" s="34"/>
      <c r="M45" s="136" t="s">
        <v>86</v>
      </c>
      <c r="N45" s="137"/>
      <c r="O45" s="114"/>
      <c r="P45" s="114"/>
      <c r="Q45" s="115"/>
      <c r="R45" s="116"/>
      <c r="S45" s="25">
        <f t="shared" si="28"/>
      </c>
      <c r="T45" s="25">
        <f t="shared" si="29"/>
      </c>
      <c r="U45" s="43">
        <f t="shared" si="30"/>
      </c>
      <c r="V45" s="25">
        <f t="shared" si="31"/>
      </c>
    </row>
    <row r="46" spans="1:22" s="1" customFormat="1" ht="16.5" customHeight="1">
      <c r="A46"/>
      <c r="B46" s="136" t="s">
        <v>87</v>
      </c>
      <c r="C46" s="137"/>
      <c r="D46" s="114"/>
      <c r="E46" s="114"/>
      <c r="F46" s="115"/>
      <c r="G46" s="116"/>
      <c r="H46" s="25">
        <f t="shared" si="24"/>
      </c>
      <c r="I46" s="25">
        <f t="shared" si="25"/>
      </c>
      <c r="J46" s="43">
        <f t="shared" si="26"/>
      </c>
      <c r="K46" s="25">
        <f t="shared" si="27"/>
      </c>
      <c r="L46" s="34"/>
      <c r="M46" s="136" t="s">
        <v>87</v>
      </c>
      <c r="N46" s="137"/>
      <c r="O46" s="114"/>
      <c r="P46" s="114"/>
      <c r="Q46" s="115"/>
      <c r="R46" s="116"/>
      <c r="S46" s="25">
        <f t="shared" si="28"/>
      </c>
      <c r="T46" s="25">
        <f t="shared" si="29"/>
      </c>
      <c r="U46" s="43">
        <f t="shared" si="30"/>
      </c>
      <c r="V46" s="25">
        <f t="shared" si="31"/>
      </c>
    </row>
    <row r="47" spans="1:22" s="1" customFormat="1" ht="16.5" customHeight="1" thickBot="1">
      <c r="A47"/>
      <c r="B47" s="136" t="s">
        <v>88</v>
      </c>
      <c r="C47" s="137"/>
      <c r="D47" s="114"/>
      <c r="E47" s="114"/>
      <c r="F47" s="115"/>
      <c r="G47" s="116"/>
      <c r="H47" s="25">
        <f t="shared" si="24"/>
      </c>
      <c r="I47" s="25">
        <f t="shared" si="25"/>
      </c>
      <c r="J47" s="43">
        <f t="shared" si="26"/>
      </c>
      <c r="K47" s="25">
        <f t="shared" si="27"/>
      </c>
      <c r="L47" s="34"/>
      <c r="M47" s="136" t="s">
        <v>88</v>
      </c>
      <c r="N47" s="137"/>
      <c r="O47" s="114"/>
      <c r="P47" s="114"/>
      <c r="Q47" s="115"/>
      <c r="R47" s="116"/>
      <c r="S47" s="25">
        <f t="shared" si="28"/>
      </c>
      <c r="T47" s="25">
        <f t="shared" si="29"/>
      </c>
      <c r="U47" s="43">
        <f t="shared" si="30"/>
      </c>
      <c r="V47" s="25">
        <f t="shared" si="31"/>
      </c>
    </row>
    <row r="48" spans="1:22" s="1" customFormat="1" ht="16.5" customHeight="1" hidden="1">
      <c r="A48"/>
      <c r="B48" s="136" t="s">
        <v>89</v>
      </c>
      <c r="C48" s="137"/>
      <c r="D48" s="114"/>
      <c r="E48" s="114"/>
      <c r="F48" s="115"/>
      <c r="G48" s="116"/>
      <c r="H48" s="25">
        <f t="shared" si="24"/>
      </c>
      <c r="I48" s="25">
        <f t="shared" si="25"/>
      </c>
      <c r="J48" s="43">
        <f t="shared" si="26"/>
      </c>
      <c r="K48" s="25">
        <f t="shared" si="27"/>
      </c>
      <c r="L48" s="34"/>
      <c r="M48" s="136" t="s">
        <v>89</v>
      </c>
      <c r="N48" s="137"/>
      <c r="O48" s="114"/>
      <c r="P48" s="114"/>
      <c r="Q48" s="115"/>
      <c r="R48" s="116"/>
      <c r="S48" s="25">
        <f t="shared" si="28"/>
      </c>
      <c r="T48" s="25">
        <f t="shared" si="29"/>
      </c>
      <c r="U48" s="43">
        <f t="shared" si="30"/>
      </c>
      <c r="V48" s="25">
        <f t="shared" si="31"/>
      </c>
    </row>
    <row r="49" spans="1:22" s="1" customFormat="1" ht="16.5" customHeight="1" hidden="1">
      <c r="A49"/>
      <c r="B49" s="136" t="s">
        <v>90</v>
      </c>
      <c r="C49" s="137"/>
      <c r="D49" s="114"/>
      <c r="E49" s="114"/>
      <c r="F49" s="115"/>
      <c r="G49" s="116"/>
      <c r="H49" s="25">
        <f t="shared" si="24"/>
      </c>
      <c r="I49" s="25">
        <f t="shared" si="25"/>
      </c>
      <c r="J49" s="43">
        <f t="shared" si="26"/>
      </c>
      <c r="K49" s="25">
        <f t="shared" si="27"/>
      </c>
      <c r="L49" s="34"/>
      <c r="M49" s="136" t="s">
        <v>90</v>
      </c>
      <c r="N49" s="137"/>
      <c r="O49" s="114"/>
      <c r="P49" s="114"/>
      <c r="Q49" s="115"/>
      <c r="R49" s="116"/>
      <c r="S49" s="25">
        <f t="shared" si="28"/>
      </c>
      <c r="T49" s="25">
        <f t="shared" si="29"/>
      </c>
      <c r="U49" s="43">
        <f t="shared" si="30"/>
      </c>
      <c r="V49" s="25">
        <f t="shared" si="31"/>
      </c>
    </row>
    <row r="50" spans="1:22" s="1" customFormat="1" ht="16.5" customHeight="1" hidden="1">
      <c r="A50"/>
      <c r="B50" s="136" t="s">
        <v>91</v>
      </c>
      <c r="C50" s="137"/>
      <c r="D50" s="114"/>
      <c r="E50" s="114"/>
      <c r="F50" s="115"/>
      <c r="G50" s="116"/>
      <c r="H50" s="25">
        <f t="shared" si="24"/>
      </c>
      <c r="I50" s="25">
        <f t="shared" si="25"/>
      </c>
      <c r="J50" s="43">
        <f t="shared" si="26"/>
      </c>
      <c r="K50" s="25">
        <f t="shared" si="27"/>
      </c>
      <c r="L50" s="34"/>
      <c r="M50" s="136" t="s">
        <v>91</v>
      </c>
      <c r="N50" s="137"/>
      <c r="O50" s="114"/>
      <c r="P50" s="114"/>
      <c r="Q50" s="115"/>
      <c r="R50" s="116"/>
      <c r="S50" s="25">
        <f t="shared" si="28"/>
      </c>
      <c r="T50" s="25">
        <f t="shared" si="29"/>
      </c>
      <c r="U50" s="43">
        <f t="shared" si="30"/>
      </c>
      <c r="V50" s="25">
        <f t="shared" si="31"/>
      </c>
    </row>
    <row r="51" spans="1:22" s="1" customFormat="1" ht="16.5" customHeight="1" hidden="1">
      <c r="A51"/>
      <c r="B51" s="136" t="s">
        <v>92</v>
      </c>
      <c r="C51" s="137"/>
      <c r="D51" s="114"/>
      <c r="E51" s="114"/>
      <c r="F51" s="115"/>
      <c r="G51" s="116"/>
      <c r="H51" s="25">
        <f t="shared" si="24"/>
      </c>
      <c r="I51" s="25">
        <f t="shared" si="25"/>
      </c>
      <c r="J51" s="43">
        <f t="shared" si="26"/>
      </c>
      <c r="K51" s="25">
        <f t="shared" si="27"/>
      </c>
      <c r="L51" s="34"/>
      <c r="M51" s="136" t="s">
        <v>92</v>
      </c>
      <c r="N51" s="137"/>
      <c r="O51" s="114"/>
      <c r="P51" s="114"/>
      <c r="Q51" s="115"/>
      <c r="R51" s="116"/>
      <c r="S51" s="25">
        <f t="shared" si="28"/>
      </c>
      <c r="T51" s="25">
        <f t="shared" si="29"/>
      </c>
      <c r="U51" s="43">
        <f t="shared" si="30"/>
      </c>
      <c r="V51" s="25">
        <f t="shared" si="31"/>
      </c>
    </row>
    <row r="52" spans="1:22" s="1" customFormat="1" ht="16.5" customHeight="1" hidden="1">
      <c r="A52"/>
      <c r="B52" s="136" t="s">
        <v>93</v>
      </c>
      <c r="C52" s="137"/>
      <c r="D52" s="117"/>
      <c r="E52" s="117"/>
      <c r="F52" s="118"/>
      <c r="G52" s="119"/>
      <c r="H52" s="26">
        <f t="shared" si="24"/>
      </c>
      <c r="I52" s="26">
        <f t="shared" si="25"/>
      </c>
      <c r="J52" s="30">
        <f t="shared" si="26"/>
      </c>
      <c r="K52" s="26">
        <f t="shared" si="27"/>
      </c>
      <c r="L52" s="34"/>
      <c r="M52" s="136" t="s">
        <v>93</v>
      </c>
      <c r="N52" s="137"/>
      <c r="O52" s="117"/>
      <c r="P52" s="117"/>
      <c r="Q52" s="118"/>
      <c r="R52" s="119"/>
      <c r="S52" s="26">
        <f t="shared" si="28"/>
      </c>
      <c r="T52" s="26">
        <f t="shared" si="29"/>
      </c>
      <c r="U52" s="30">
        <f t="shared" si="30"/>
      </c>
      <c r="V52" s="26">
        <f t="shared" si="31"/>
      </c>
    </row>
    <row r="53" spans="1:22" s="1" customFormat="1" ht="16.5" customHeight="1" hidden="1">
      <c r="A53"/>
      <c r="B53" s="136" t="s">
        <v>94</v>
      </c>
      <c r="C53" s="137"/>
      <c r="D53" s="114"/>
      <c r="E53" s="114"/>
      <c r="F53" s="115"/>
      <c r="G53" s="116"/>
      <c r="H53" s="25">
        <f t="shared" si="24"/>
      </c>
      <c r="I53" s="25">
        <f t="shared" si="25"/>
      </c>
      <c r="J53" s="43">
        <f t="shared" si="26"/>
      </c>
      <c r="K53" s="25">
        <f t="shared" si="27"/>
      </c>
      <c r="L53" s="34"/>
      <c r="M53" s="136" t="s">
        <v>94</v>
      </c>
      <c r="N53" s="137"/>
      <c r="O53" s="114"/>
      <c r="P53" s="114"/>
      <c r="Q53" s="115"/>
      <c r="R53" s="116"/>
      <c r="S53" s="25">
        <f t="shared" si="28"/>
      </c>
      <c r="T53" s="25">
        <f t="shared" si="29"/>
      </c>
      <c r="U53" s="43">
        <f t="shared" si="30"/>
      </c>
      <c r="V53" s="25">
        <f t="shared" si="31"/>
      </c>
    </row>
    <row r="54" spans="1:22" s="1" customFormat="1" ht="16.5" customHeight="1" hidden="1">
      <c r="A54"/>
      <c r="B54" s="136" t="s">
        <v>95</v>
      </c>
      <c r="C54" s="137"/>
      <c r="D54" s="114"/>
      <c r="E54" s="114"/>
      <c r="F54" s="115"/>
      <c r="G54" s="116"/>
      <c r="H54" s="25">
        <f t="shared" si="24"/>
      </c>
      <c r="I54" s="25">
        <f t="shared" si="25"/>
      </c>
      <c r="J54" s="43">
        <f t="shared" si="26"/>
      </c>
      <c r="K54" s="25">
        <f t="shared" si="27"/>
      </c>
      <c r="L54" s="34"/>
      <c r="M54" s="136" t="s">
        <v>95</v>
      </c>
      <c r="N54" s="137"/>
      <c r="O54" s="114"/>
      <c r="P54" s="114"/>
      <c r="Q54" s="115"/>
      <c r="R54" s="116"/>
      <c r="S54" s="25">
        <f t="shared" si="28"/>
      </c>
      <c r="T54" s="25">
        <f t="shared" si="29"/>
      </c>
      <c r="U54" s="43">
        <f t="shared" si="30"/>
      </c>
      <c r="V54" s="25">
        <f t="shared" si="31"/>
      </c>
    </row>
    <row r="55" spans="1:22" s="1" customFormat="1" ht="16.5" customHeight="1" hidden="1" thickBot="1">
      <c r="A55"/>
      <c r="B55" s="154" t="s">
        <v>96</v>
      </c>
      <c r="C55" s="155"/>
      <c r="D55" s="120"/>
      <c r="E55" s="120"/>
      <c r="F55" s="121"/>
      <c r="G55" s="122"/>
      <c r="H55" s="28">
        <f t="shared" si="24"/>
      </c>
      <c r="I55" s="28">
        <f t="shared" si="25"/>
      </c>
      <c r="J55" s="31">
        <f t="shared" si="26"/>
      </c>
      <c r="K55" s="28">
        <f t="shared" si="27"/>
      </c>
      <c r="L55" s="34"/>
      <c r="M55" s="154" t="s">
        <v>96</v>
      </c>
      <c r="N55" s="155"/>
      <c r="O55" s="120"/>
      <c r="P55" s="120"/>
      <c r="Q55" s="121"/>
      <c r="R55" s="122"/>
      <c r="S55" s="28">
        <f t="shared" si="28"/>
      </c>
      <c r="T55" s="28">
        <f t="shared" si="29"/>
      </c>
      <c r="U55" s="31">
        <f t="shared" si="30"/>
      </c>
      <c r="V55" s="28">
        <f t="shared" si="31"/>
      </c>
    </row>
    <row r="56" spans="1:22" s="1" customFormat="1" ht="16.5" customHeight="1" thickBot="1">
      <c r="A56"/>
      <c r="B56" s="132" t="s">
        <v>15</v>
      </c>
      <c r="C56" s="133"/>
      <c r="D56" s="105"/>
      <c r="E56" s="105"/>
      <c r="F56" s="105"/>
      <c r="G56" s="105"/>
      <c r="H56" s="29"/>
      <c r="I56" s="29"/>
      <c r="J56" s="29"/>
      <c r="K56" s="29"/>
      <c r="L56" s="34"/>
      <c r="M56" s="132" t="s">
        <v>15</v>
      </c>
      <c r="N56" s="133"/>
      <c r="O56" s="108"/>
      <c r="P56" s="108"/>
      <c r="Q56" s="108"/>
      <c r="R56" s="108"/>
      <c r="S56" s="29"/>
      <c r="T56" s="29"/>
      <c r="U56" s="29"/>
      <c r="V56" s="29"/>
    </row>
    <row r="57" spans="1:22" s="1" customFormat="1" ht="16.5" customHeight="1">
      <c r="A57"/>
      <c r="B57" s="134" t="s">
        <v>99</v>
      </c>
      <c r="C57" s="135"/>
      <c r="D57" s="117"/>
      <c r="E57" s="117"/>
      <c r="F57" s="118"/>
      <c r="G57" s="119"/>
      <c r="H57" s="26">
        <f aca="true" t="shared" si="32" ref="H57:H68">IF(COUNTA(D57:G57)=4,AVERAGE(D57:G57),IF(COUNTA(G36,D57:F57)=4,AVERAGE(G36,D57:F57),IF(COUNTA(F36:G36,D57:E57)=4,AVERAGE(F36:G36,D57:E57),IF(COUNTA(E36:G36,D57)=4,AVERAGE(E36:G36,D57),""))))</f>
      </c>
      <c r="I57" s="27">
        <f>IF(OR(H57="",H57="N/A"),"",IF((H57&gt;80.49),"N","Y"))</f>
      </c>
      <c r="J57" s="30">
        <f aca="true" t="shared" si="33" ref="J57:J68">IF(COUNTA(E57:G57)=3,SUM(E57:G57,INDEX(E57:G57,MATCH(1000,E57:G57)))/(COUNT(E57:G57,"&gt;0")+1),IF(COUNTA(D57:F57)=3,SUM(D57:F57,INDEX(D57:F57,MATCH(1000,D57:F57)))/(COUNT(D57:F57,"&gt;0")+1),IF(COUNTA(G36,D57:E57)=3,SUM(G36,D57:E57,IF(COUNT(D57:E57,"&gt;0")&gt;=1,INDEX(D57:E57,MATCH(1000,D57:E57)),G36))/(COUNT(G36,D57:E57,"&gt;0")+1),IF(COUNT(D57,"&gt;0")&gt;=1,SUM(F36:G36,2*D57)/(COUNT(F36:G36,D57,"&gt;0")+1),IF(AND(COUNT(D57,"&gt;0")=0,COUNTA(D57)=1),SUM(F36:G36,INDEX(F36:G36,MATCH(1000,F36:G36)))/(COUNT(F36:G36,"&gt;0")+1),"")))))</f>
      </c>
      <c r="K57" s="27">
        <f>IF((J57=""),"",IF((J57&gt;80.49),"Y","N"))</f>
      </c>
      <c r="L57" s="34"/>
      <c r="M57" s="134" t="s">
        <v>99</v>
      </c>
      <c r="N57" s="135"/>
      <c r="O57" s="117"/>
      <c r="P57" s="117"/>
      <c r="Q57" s="118"/>
      <c r="R57" s="119"/>
      <c r="S57" s="26">
        <f aca="true" t="shared" si="34" ref="S57:S68">IF(COUNTA(O57:R57)=4,AVERAGE(O57:R57),IF(COUNTA(R36,O57:Q57)=4,AVERAGE(R36,O57:Q57),IF(COUNTA(Q36:R36,O57:P57)=4,AVERAGE(Q36:R36,O57:P57),IF(COUNTA(P36:R36,O57)=4,AVERAGE(P36:R36,O57),""))))</f>
      </c>
      <c r="T57" s="27">
        <f>IF(OR(S57="",S57="N/A"),"",IF((S57&gt;60.49),"N","Y"))</f>
      </c>
      <c r="U57" s="30">
        <f aca="true" t="shared" si="35" ref="U57:U68">IF(COUNTA(P57:R57)=3,SUM(P57:R57,INDEX(P57:R57,MATCH(1000,P57:R57)))/(COUNT(P57:R57,"&gt;0")+1),IF(COUNTA(O57:Q57)=3,SUM(O57:Q57,INDEX(O57:Q57,MATCH(1000,O57:Q57)))/(COUNT(O57:Q57,"&gt;0")+1),IF(COUNTA(R36,O57:P57)=3,SUM(R36,O57:P57,IF(COUNT(O57:P57,"&gt;0")&gt;=1,INDEX(O57:P57,MATCH(1000,O57:P57)),R36))/(COUNT(R36,O57:P57,"&gt;0")+1),IF(COUNT(O57,"&gt;0")&gt;=1,SUM(Q36:R36,2*O57)/(COUNT(Q36:R36,O57,"&gt;0")+1),IF(AND(COUNT(O57,"&gt;0")=0,COUNTA(O57)=1),SUM(Q36:R36,INDEX(Q36:R36,MATCH(1000,Q36:R36)))/(COUNT(Q36:R36,"&gt;0")+1),"")))))</f>
      </c>
      <c r="V57" s="25">
        <f>IF((U57=""),"",IF((U57&gt;60.49),"Y","N"))</f>
      </c>
    </row>
    <row r="58" spans="1:22" s="1" customFormat="1" ht="16.5" customHeight="1">
      <c r="A58"/>
      <c r="B58" s="136" t="s">
        <v>100</v>
      </c>
      <c r="C58" s="137"/>
      <c r="D58" s="114"/>
      <c r="E58" s="117"/>
      <c r="F58" s="118"/>
      <c r="G58" s="119"/>
      <c r="H58" s="26">
        <f t="shared" si="32"/>
      </c>
      <c r="I58" s="25">
        <f aca="true" t="shared" si="36" ref="I58:I64">IF(OR(H58="",H58="N/A"),"",IF((H58&gt;80.49),"N","Y"))</f>
      </c>
      <c r="J58" s="30">
        <f t="shared" si="33"/>
      </c>
      <c r="K58" s="25">
        <f>IF((J58=""),"",IF((J58&gt;80.49),"Y","N"))</f>
      </c>
      <c r="L58" s="34"/>
      <c r="M58" s="136" t="s">
        <v>100</v>
      </c>
      <c r="N58" s="137"/>
      <c r="O58" s="114"/>
      <c r="P58" s="114"/>
      <c r="Q58" s="115"/>
      <c r="R58" s="116"/>
      <c r="S58" s="26">
        <f t="shared" si="34"/>
      </c>
      <c r="T58" s="25">
        <f aca="true" t="shared" si="37" ref="T58:T64">IF(OR(S58="",S58="N/A"),"",IF((S58&gt;60.49),"N","Y"))</f>
      </c>
      <c r="U58" s="30">
        <f t="shared" si="35"/>
      </c>
      <c r="V58" s="25">
        <f aca="true" t="shared" si="38" ref="V58:V64">IF((U58=""),"",IF((U58&gt;60.49),"Y","N"))</f>
      </c>
    </row>
    <row r="59" spans="1:22" s="1" customFormat="1" ht="16.5" customHeight="1">
      <c r="A59"/>
      <c r="B59" s="136" t="s">
        <v>97</v>
      </c>
      <c r="C59" s="137"/>
      <c r="D59" s="114"/>
      <c r="E59" s="117"/>
      <c r="F59" s="118"/>
      <c r="G59" s="119"/>
      <c r="H59" s="26">
        <f t="shared" si="32"/>
      </c>
      <c r="I59" s="25">
        <f t="shared" si="36"/>
      </c>
      <c r="J59" s="30">
        <f t="shared" si="33"/>
      </c>
      <c r="K59" s="25">
        <f aca="true" t="shared" si="39" ref="K59:K64">IF((J59=""),"",IF((J59&gt;80.49),"Y","N"))</f>
      </c>
      <c r="L59" s="34"/>
      <c r="M59" s="136" t="s">
        <v>97</v>
      </c>
      <c r="N59" s="137"/>
      <c r="O59" s="114"/>
      <c r="P59" s="114"/>
      <c r="Q59" s="115"/>
      <c r="R59" s="116"/>
      <c r="S59" s="26">
        <f t="shared" si="34"/>
      </c>
      <c r="T59" s="25">
        <f t="shared" si="37"/>
      </c>
      <c r="U59" s="30">
        <f t="shared" si="35"/>
      </c>
      <c r="V59" s="25">
        <f t="shared" si="38"/>
      </c>
    </row>
    <row r="60" spans="1:22" s="1" customFormat="1" ht="16.5" customHeight="1">
      <c r="A60"/>
      <c r="B60" s="136" t="s">
        <v>98</v>
      </c>
      <c r="C60" s="137"/>
      <c r="D60" s="114"/>
      <c r="E60" s="117"/>
      <c r="F60" s="118"/>
      <c r="G60" s="119"/>
      <c r="H60" s="26">
        <f t="shared" si="32"/>
      </c>
      <c r="I60" s="25">
        <f t="shared" si="36"/>
      </c>
      <c r="J60" s="30">
        <f t="shared" si="33"/>
      </c>
      <c r="K60" s="25">
        <f t="shared" si="39"/>
      </c>
      <c r="L60" s="34"/>
      <c r="M60" s="136" t="s">
        <v>98</v>
      </c>
      <c r="N60" s="137"/>
      <c r="O60" s="114"/>
      <c r="P60" s="114"/>
      <c r="Q60" s="115"/>
      <c r="R60" s="116"/>
      <c r="S60" s="26">
        <f t="shared" si="34"/>
      </c>
      <c r="T60" s="25">
        <f t="shared" si="37"/>
      </c>
      <c r="U60" s="30">
        <f t="shared" si="35"/>
      </c>
      <c r="V60" s="25">
        <f t="shared" si="38"/>
      </c>
    </row>
    <row r="61" spans="1:22" s="1" customFormat="1" ht="16.5" customHeight="1">
      <c r="A61"/>
      <c r="B61" s="136" t="s">
        <v>81</v>
      </c>
      <c r="C61" s="137"/>
      <c r="D61" s="114"/>
      <c r="E61" s="117"/>
      <c r="F61" s="118"/>
      <c r="G61" s="119"/>
      <c r="H61" s="26">
        <f t="shared" si="32"/>
      </c>
      <c r="I61" s="25">
        <f t="shared" si="36"/>
      </c>
      <c r="J61" s="30">
        <f t="shared" si="33"/>
      </c>
      <c r="K61" s="25">
        <f t="shared" si="39"/>
      </c>
      <c r="L61" s="34"/>
      <c r="M61" s="136" t="s">
        <v>81</v>
      </c>
      <c r="N61" s="137"/>
      <c r="O61" s="114"/>
      <c r="P61" s="114"/>
      <c r="Q61" s="115"/>
      <c r="R61" s="116"/>
      <c r="S61" s="26">
        <f t="shared" si="34"/>
      </c>
      <c r="T61" s="25">
        <f t="shared" si="37"/>
      </c>
      <c r="U61" s="30">
        <f t="shared" si="35"/>
      </c>
      <c r="V61" s="25">
        <f t="shared" si="38"/>
      </c>
    </row>
    <row r="62" spans="1:22" s="1" customFormat="1" ht="16.5" customHeight="1">
      <c r="A62"/>
      <c r="B62" s="136" t="s">
        <v>82</v>
      </c>
      <c r="C62" s="137"/>
      <c r="D62" s="114"/>
      <c r="E62" s="117"/>
      <c r="F62" s="118"/>
      <c r="G62" s="119"/>
      <c r="H62" s="26">
        <f t="shared" si="32"/>
      </c>
      <c r="I62" s="25">
        <f t="shared" si="36"/>
      </c>
      <c r="J62" s="30">
        <f t="shared" si="33"/>
      </c>
      <c r="K62" s="25">
        <f t="shared" si="39"/>
      </c>
      <c r="L62" s="34"/>
      <c r="M62" s="136" t="s">
        <v>82</v>
      </c>
      <c r="N62" s="137"/>
      <c r="O62" s="114"/>
      <c r="P62" s="114"/>
      <c r="Q62" s="115"/>
      <c r="R62" s="116"/>
      <c r="S62" s="26">
        <f t="shared" si="34"/>
      </c>
      <c r="T62" s="25">
        <f t="shared" si="37"/>
      </c>
      <c r="U62" s="30">
        <f t="shared" si="35"/>
      </c>
      <c r="V62" s="25">
        <f t="shared" si="38"/>
      </c>
    </row>
    <row r="63" spans="1:22" s="1" customFormat="1" ht="16.5" customHeight="1">
      <c r="A63"/>
      <c r="B63" s="136" t="s">
        <v>83</v>
      </c>
      <c r="C63" s="137"/>
      <c r="D63" s="114"/>
      <c r="E63" s="117"/>
      <c r="F63" s="118"/>
      <c r="G63" s="119"/>
      <c r="H63" s="26">
        <f t="shared" si="32"/>
      </c>
      <c r="I63" s="25">
        <f t="shared" si="36"/>
      </c>
      <c r="J63" s="30">
        <f t="shared" si="33"/>
      </c>
      <c r="K63" s="25">
        <f t="shared" si="39"/>
      </c>
      <c r="L63" s="34"/>
      <c r="M63" s="136" t="s">
        <v>83</v>
      </c>
      <c r="N63" s="137"/>
      <c r="O63" s="114"/>
      <c r="P63" s="114"/>
      <c r="Q63" s="115"/>
      <c r="R63" s="116"/>
      <c r="S63" s="26">
        <f t="shared" si="34"/>
      </c>
      <c r="T63" s="25">
        <f t="shared" si="37"/>
      </c>
      <c r="U63" s="30">
        <f t="shared" si="35"/>
      </c>
      <c r="V63" s="25">
        <f t="shared" si="38"/>
      </c>
    </row>
    <row r="64" spans="1:22" s="1" customFormat="1" ht="16.5" customHeight="1">
      <c r="A64"/>
      <c r="B64" s="136" t="s">
        <v>84</v>
      </c>
      <c r="C64" s="137"/>
      <c r="D64" s="114"/>
      <c r="E64" s="117"/>
      <c r="F64" s="118"/>
      <c r="G64" s="119"/>
      <c r="H64" s="26">
        <f t="shared" si="32"/>
      </c>
      <c r="I64" s="25">
        <f t="shared" si="36"/>
      </c>
      <c r="J64" s="30">
        <f t="shared" si="33"/>
      </c>
      <c r="K64" s="25">
        <f t="shared" si="39"/>
      </c>
      <c r="L64" s="34"/>
      <c r="M64" s="136" t="s">
        <v>84</v>
      </c>
      <c r="N64" s="137"/>
      <c r="O64" s="114"/>
      <c r="P64" s="114"/>
      <c r="Q64" s="115"/>
      <c r="R64" s="116"/>
      <c r="S64" s="26">
        <f t="shared" si="34"/>
      </c>
      <c r="T64" s="25">
        <f t="shared" si="37"/>
      </c>
      <c r="U64" s="30">
        <f t="shared" si="35"/>
      </c>
      <c r="V64" s="25">
        <f t="shared" si="38"/>
      </c>
    </row>
    <row r="65" spans="1:22" s="1" customFormat="1" ht="16.5" customHeight="1">
      <c r="A65"/>
      <c r="B65" s="136" t="s">
        <v>85</v>
      </c>
      <c r="C65" s="137"/>
      <c r="D65" s="114"/>
      <c r="E65" s="117"/>
      <c r="F65" s="118"/>
      <c r="G65" s="119"/>
      <c r="H65" s="26">
        <f t="shared" si="32"/>
      </c>
      <c r="I65" s="25">
        <f>IF(OR(H65="",H65="N/A"),"",IF((H65&gt;80.49),"N","Y"))</f>
      </c>
      <c r="J65" s="30">
        <f t="shared" si="33"/>
      </c>
      <c r="K65" s="25">
        <f>IF((J65=""),"",IF((J65&gt;80.49),"Y","N"))</f>
      </c>
      <c r="L65" s="34"/>
      <c r="M65" s="136" t="s">
        <v>85</v>
      </c>
      <c r="N65" s="137"/>
      <c r="O65" s="114"/>
      <c r="P65" s="114"/>
      <c r="Q65" s="115"/>
      <c r="R65" s="116"/>
      <c r="S65" s="26">
        <f t="shared" si="34"/>
      </c>
      <c r="T65" s="25">
        <f>IF(OR(S65="",S65="N/A"),"",IF((S65&gt;60.49),"N","Y"))</f>
      </c>
      <c r="U65" s="30">
        <f t="shared" si="35"/>
      </c>
      <c r="V65" s="25">
        <f>IF((U65=""),"",IF((U65&gt;60.49),"Y","N"))</f>
      </c>
    </row>
    <row r="66" spans="1:22" s="1" customFormat="1" ht="16.5" customHeight="1">
      <c r="A66"/>
      <c r="B66" s="136" t="s">
        <v>86</v>
      </c>
      <c r="C66" s="137"/>
      <c r="D66" s="114"/>
      <c r="E66" s="117"/>
      <c r="F66" s="118"/>
      <c r="G66" s="119"/>
      <c r="H66" s="26">
        <f t="shared" si="32"/>
      </c>
      <c r="I66" s="25">
        <f>IF(OR(H66="",H66="N/A"),"",IF((H66&gt;80.49),"N","Y"))</f>
      </c>
      <c r="J66" s="30">
        <f t="shared" si="33"/>
      </c>
      <c r="K66" s="25">
        <f>IF((J66=""),"",IF((J66&gt;80.49),"Y","N"))</f>
      </c>
      <c r="L66" s="34"/>
      <c r="M66" s="136" t="s">
        <v>86</v>
      </c>
      <c r="N66" s="137"/>
      <c r="O66" s="114"/>
      <c r="P66" s="114"/>
      <c r="Q66" s="115"/>
      <c r="R66" s="116"/>
      <c r="S66" s="26">
        <f t="shared" si="34"/>
      </c>
      <c r="T66" s="25">
        <f>IF(OR(S66="",S66="N/A"),"",IF((S66&gt;60.49),"N","Y"))</f>
      </c>
      <c r="U66" s="30">
        <f t="shared" si="35"/>
      </c>
      <c r="V66" s="25">
        <f>IF((U66=""),"",IF((U66&gt;60.49),"Y","N"))</f>
      </c>
    </row>
    <row r="67" spans="1:22" s="1" customFormat="1" ht="16.5" customHeight="1">
      <c r="A67"/>
      <c r="B67" s="136" t="s">
        <v>87</v>
      </c>
      <c r="C67" s="137"/>
      <c r="D67" s="114"/>
      <c r="E67" s="117"/>
      <c r="F67" s="118"/>
      <c r="G67" s="119"/>
      <c r="H67" s="26">
        <f t="shared" si="32"/>
      </c>
      <c r="I67" s="25">
        <f>IF(OR(H67="",H67="N/A"),"",IF((H67&gt;80.49),"N","Y"))</f>
      </c>
      <c r="J67" s="30">
        <f t="shared" si="33"/>
      </c>
      <c r="K67" s="25">
        <f>IF((J67=""),"",IF((J67&gt;80.49),"Y","N"))</f>
      </c>
      <c r="L67" s="34"/>
      <c r="M67" s="136" t="s">
        <v>87</v>
      </c>
      <c r="N67" s="137"/>
      <c r="O67" s="114"/>
      <c r="P67" s="114"/>
      <c r="Q67" s="115"/>
      <c r="R67" s="116"/>
      <c r="S67" s="26">
        <f t="shared" si="34"/>
      </c>
      <c r="T67" s="25">
        <f>IF(OR(S67="",S67="N/A"),"",IF((S67&gt;60.49),"N","Y"))</f>
      </c>
      <c r="U67" s="30">
        <f t="shared" si="35"/>
      </c>
      <c r="V67" s="25">
        <f>IF((U67=""),"",IF((U67&gt;60.49),"Y","N"))</f>
      </c>
    </row>
    <row r="68" spans="1:22" s="1" customFormat="1" ht="16.5" customHeight="1" thickBot="1">
      <c r="A68"/>
      <c r="B68" s="156" t="s">
        <v>88</v>
      </c>
      <c r="C68" s="157"/>
      <c r="D68" s="120"/>
      <c r="E68" s="120"/>
      <c r="F68" s="121"/>
      <c r="G68" s="122"/>
      <c r="H68" s="28">
        <f t="shared" si="32"/>
      </c>
      <c r="I68" s="28">
        <f>IF(OR(H68="",H68="N/A"),"",IF((H68&gt;80.49),"N","Y"))</f>
      </c>
      <c r="J68" s="31">
        <f t="shared" si="33"/>
      </c>
      <c r="K68" s="28">
        <f>IF((J68=""),"",IF((J68&gt;80.49),"Y","N"))</f>
      </c>
      <c r="L68" s="34"/>
      <c r="M68" s="156" t="s">
        <v>88</v>
      </c>
      <c r="N68" s="157"/>
      <c r="O68" s="120"/>
      <c r="P68" s="120"/>
      <c r="Q68" s="121"/>
      <c r="R68" s="122"/>
      <c r="S68" s="28">
        <f t="shared" si="34"/>
      </c>
      <c r="T68" s="28">
        <f>IF(OR(S68="",S68="N/A"),"",IF((S68&gt;60.49),"N","Y"))</f>
      </c>
      <c r="U68" s="31">
        <f t="shared" si="35"/>
      </c>
      <c r="V68" s="28">
        <f>IF((U68=""),"",IF((U68&gt;60.49),"Y","N"))</f>
      </c>
    </row>
    <row r="69" spans="1:22" s="1" customFormat="1" ht="16.5" customHeight="1" hidden="1" thickBot="1">
      <c r="A69"/>
      <c r="B69" s="132" t="s">
        <v>15</v>
      </c>
      <c r="C69" s="133"/>
      <c r="D69" s="105"/>
      <c r="E69" s="105"/>
      <c r="F69" s="105"/>
      <c r="G69" s="105"/>
      <c r="H69" s="29"/>
      <c r="I69" s="29"/>
      <c r="J69" s="29"/>
      <c r="K69" s="29"/>
      <c r="L69" s="34"/>
      <c r="M69" s="132" t="s">
        <v>15</v>
      </c>
      <c r="N69" s="133"/>
      <c r="O69" s="108"/>
      <c r="P69" s="108"/>
      <c r="Q69" s="108"/>
      <c r="R69" s="108"/>
      <c r="S69" s="29"/>
      <c r="T69" s="29"/>
      <c r="U69" s="29"/>
      <c r="V69" s="29"/>
    </row>
    <row r="70" spans="1:22" s="1" customFormat="1" ht="16.5" customHeight="1" hidden="1">
      <c r="A70"/>
      <c r="B70" s="134" t="s">
        <v>99</v>
      </c>
      <c r="C70" s="135"/>
      <c r="D70" s="117"/>
      <c r="E70" s="117"/>
      <c r="F70" s="118"/>
      <c r="G70" s="119"/>
      <c r="H70" s="26">
        <f aca="true" t="shared" si="40" ref="H70:H77">IF(COUNTA(D70:G70)=4,AVERAGE(D70:G70),IF(COUNTA(G57,D70:F70)=4,AVERAGE(G57,D70:F70),IF(COUNTA(F57:G57,D70:E70)=4,AVERAGE(F57:G57,D70:E70),IF(COUNTA(E57:G57,D70)=4,AVERAGE(E57:G57,D70),""))))</f>
      </c>
      <c r="I70" s="27">
        <f>IF(OR(H70="",H70="N/A"),"",IF((H70&gt;80.49),"N","Y"))</f>
      </c>
      <c r="J70" s="30">
        <f aca="true" t="shared" si="41" ref="J70:J77">IF(COUNTA(E70:G70)=3,SUM(E70:G70,INDEX(E70:G70,MATCH(1000,E70:G70)))/(COUNT(E70:G70,"&gt;0")+1),IF(COUNTA(D70:F70)=3,SUM(D70:F70,INDEX(D70:F70,MATCH(1000,D70:F70)))/(COUNT(D70:F70,"&gt;0")+1),IF(COUNTA(G57,D70:E70)=3,SUM(G57,D70:E70,IF(COUNT(D70:E70,"&gt;0")&gt;=1,INDEX(D70:E70,MATCH(1000,D70:E70)),G57))/(COUNT(G57,D70:E70,"&gt;0")+1),IF(COUNT(D70,"&gt;0")&gt;=1,SUM(F57:G57,2*D70)/(COUNT(F57:G57,D70,"&gt;0")+1),IF(AND(COUNT(D70,"&gt;0")=0,COUNTA(D70)=1),SUM(F57:G57,INDEX(F57:G57,MATCH(1000,F57:G57)))/(COUNT(F57:G57,"&gt;0")+1),"")))))</f>
      </c>
      <c r="K70" s="27">
        <f>IF((J70=""),"",IF((J70&gt;80.49),"Y","N"))</f>
      </c>
      <c r="L70" s="34"/>
      <c r="M70" s="134" t="s">
        <v>99</v>
      </c>
      <c r="N70" s="135"/>
      <c r="O70" s="114"/>
      <c r="P70" s="114"/>
      <c r="Q70" s="115"/>
      <c r="R70" s="116"/>
      <c r="S70" s="26">
        <f aca="true" t="shared" si="42" ref="S70:S77">IF(COUNTA(O70:R70)=4,AVERAGE(O70:R70),IF(COUNTA(R57,O70:Q70)=4,AVERAGE(R57,O70:Q70),IF(COUNTA(Q57:R57,O70:P70)=4,AVERAGE(Q57:R57,O70:P70),IF(COUNTA(P57:R57,O70)=4,AVERAGE(P57:R57,O70),""))))</f>
      </c>
      <c r="T70" s="27">
        <f>IF(OR(S70="",S70="N/A"),"",IF((S70&gt;60.49),"N","Y"))</f>
      </c>
      <c r="U70" s="30">
        <f aca="true" t="shared" si="43" ref="U70:U77">IF(COUNTA(P70:R70)=3,SUM(P70:R70,INDEX(P70:R70,MATCH(1000,P70:R70)))/(COUNT(P70:R70,"&gt;0")+1),IF(COUNTA(O70:Q70)=3,SUM(O70:Q70,INDEX(O70:Q70,MATCH(1000,O70:Q70)))/(COUNT(O70:Q70,"&gt;0")+1),IF(COUNTA(R57,O70:P70)=3,SUM(R57,O70:P70,IF(COUNT(O70:P70,"&gt;0")&gt;=1,INDEX(O70:P70,MATCH(1000,O70:P70)),R57))/(COUNT(R57,O70:P70,"&gt;0")+1),IF(COUNT(O70,"&gt;0")&gt;=1,SUM(Q57:R57,2*O70)/(COUNT(Q57:R57,O70,"&gt;0")+1),IF(AND(COUNT(O70,"&gt;0")=0,COUNTA(O70)=1),SUM(Q57:R57,INDEX(Q57:R57,MATCH(1000,Q57:R57)))/(COUNT(Q57:R57,"&gt;0")+1),"")))))</f>
      </c>
      <c r="V70" s="25">
        <f>IF((U70=""),"",IF((U70&gt;60.49),"Y","N"))</f>
      </c>
    </row>
    <row r="71" spans="1:22" s="1" customFormat="1" ht="16.5" customHeight="1" hidden="1">
      <c r="A71"/>
      <c r="B71" s="136" t="s">
        <v>100</v>
      </c>
      <c r="C71" s="137"/>
      <c r="D71" s="114"/>
      <c r="E71" s="117"/>
      <c r="F71" s="118"/>
      <c r="G71" s="119"/>
      <c r="H71" s="26">
        <f t="shared" si="40"/>
      </c>
      <c r="I71" s="25">
        <f aca="true" t="shared" si="44" ref="I71:I77">IF(OR(H71="",H71="N/A"),"",IF((H71&gt;80.49),"N","Y"))</f>
      </c>
      <c r="J71" s="30">
        <f t="shared" si="41"/>
      </c>
      <c r="K71" s="25">
        <f>IF((J71=""),"",IF((J71&gt;80.49),"Y","N"))</f>
      </c>
      <c r="L71" s="34"/>
      <c r="M71" s="136" t="s">
        <v>100</v>
      </c>
      <c r="N71" s="137"/>
      <c r="O71" s="114"/>
      <c r="P71" s="114"/>
      <c r="Q71" s="115"/>
      <c r="R71" s="116"/>
      <c r="S71" s="26">
        <f t="shared" si="42"/>
      </c>
      <c r="T71" s="25">
        <f aca="true" t="shared" si="45" ref="T71:T77">IF(OR(S71="",S71="N/A"),"",IF((S71&gt;60.49),"N","Y"))</f>
      </c>
      <c r="U71" s="30">
        <f t="shared" si="43"/>
      </c>
      <c r="V71" s="25">
        <f aca="true" t="shared" si="46" ref="V71:V77">IF((U71=""),"",IF((U71&gt;60.49),"Y","N"))</f>
      </c>
    </row>
    <row r="72" spans="1:22" s="1" customFormat="1" ht="16.5" customHeight="1" hidden="1">
      <c r="A72"/>
      <c r="B72" s="136" t="s">
        <v>97</v>
      </c>
      <c r="C72" s="137"/>
      <c r="D72" s="114"/>
      <c r="E72" s="117"/>
      <c r="F72" s="118"/>
      <c r="G72" s="119"/>
      <c r="H72" s="26">
        <f t="shared" si="40"/>
      </c>
      <c r="I72" s="25">
        <f t="shared" si="44"/>
      </c>
      <c r="J72" s="30">
        <f t="shared" si="41"/>
      </c>
      <c r="K72" s="25">
        <f aca="true" t="shared" si="47" ref="K72:K77">IF((J72=""),"",IF((J72&gt;80.49),"Y","N"))</f>
      </c>
      <c r="L72" s="34"/>
      <c r="M72" s="136" t="s">
        <v>97</v>
      </c>
      <c r="N72" s="137"/>
      <c r="O72" s="114"/>
      <c r="P72" s="114"/>
      <c r="Q72" s="115"/>
      <c r="R72" s="116"/>
      <c r="S72" s="26">
        <f t="shared" si="42"/>
      </c>
      <c r="T72" s="25">
        <f t="shared" si="45"/>
      </c>
      <c r="U72" s="30">
        <f t="shared" si="43"/>
      </c>
      <c r="V72" s="25">
        <f t="shared" si="46"/>
      </c>
    </row>
    <row r="73" spans="1:22" s="1" customFormat="1" ht="16.5" customHeight="1" hidden="1">
      <c r="A73"/>
      <c r="B73" s="136" t="s">
        <v>98</v>
      </c>
      <c r="C73" s="137"/>
      <c r="D73" s="114"/>
      <c r="E73" s="117"/>
      <c r="F73" s="118"/>
      <c r="G73" s="119"/>
      <c r="H73" s="26">
        <f t="shared" si="40"/>
      </c>
      <c r="I73" s="25">
        <f t="shared" si="44"/>
      </c>
      <c r="J73" s="30">
        <f t="shared" si="41"/>
      </c>
      <c r="K73" s="25">
        <f t="shared" si="47"/>
      </c>
      <c r="L73" s="34"/>
      <c r="M73" s="136" t="s">
        <v>98</v>
      </c>
      <c r="N73" s="137"/>
      <c r="O73" s="114"/>
      <c r="P73" s="114"/>
      <c r="Q73" s="115"/>
      <c r="R73" s="116"/>
      <c r="S73" s="26">
        <f t="shared" si="42"/>
      </c>
      <c r="T73" s="25">
        <f t="shared" si="45"/>
      </c>
      <c r="U73" s="30">
        <f t="shared" si="43"/>
      </c>
      <c r="V73" s="25">
        <f t="shared" si="46"/>
      </c>
    </row>
    <row r="74" spans="1:22" s="1" customFormat="1" ht="16.5" customHeight="1" hidden="1">
      <c r="A74"/>
      <c r="B74" s="136" t="s">
        <v>81</v>
      </c>
      <c r="C74" s="137"/>
      <c r="D74" s="114"/>
      <c r="E74" s="117"/>
      <c r="F74" s="118"/>
      <c r="G74" s="119"/>
      <c r="H74" s="26">
        <f t="shared" si="40"/>
      </c>
      <c r="I74" s="25">
        <f t="shared" si="44"/>
      </c>
      <c r="J74" s="30">
        <f t="shared" si="41"/>
      </c>
      <c r="K74" s="25">
        <f t="shared" si="47"/>
      </c>
      <c r="L74" s="34"/>
      <c r="M74" s="136" t="s">
        <v>81</v>
      </c>
      <c r="N74" s="137"/>
      <c r="O74" s="114"/>
      <c r="P74" s="114"/>
      <c r="Q74" s="115"/>
      <c r="R74" s="116"/>
      <c r="S74" s="26">
        <f t="shared" si="42"/>
      </c>
      <c r="T74" s="25">
        <f t="shared" si="45"/>
      </c>
      <c r="U74" s="30">
        <f t="shared" si="43"/>
      </c>
      <c r="V74" s="25">
        <f t="shared" si="46"/>
      </c>
    </row>
    <row r="75" spans="1:22" s="1" customFormat="1" ht="16.5" customHeight="1" hidden="1">
      <c r="A75"/>
      <c r="B75" s="136" t="s">
        <v>82</v>
      </c>
      <c r="C75" s="137"/>
      <c r="D75" s="114"/>
      <c r="E75" s="117"/>
      <c r="F75" s="118"/>
      <c r="G75" s="119"/>
      <c r="H75" s="26">
        <f t="shared" si="40"/>
      </c>
      <c r="I75" s="25">
        <f t="shared" si="44"/>
      </c>
      <c r="J75" s="30">
        <f t="shared" si="41"/>
      </c>
      <c r="K75" s="25">
        <f t="shared" si="47"/>
      </c>
      <c r="L75" s="34"/>
      <c r="M75" s="136" t="s">
        <v>82</v>
      </c>
      <c r="N75" s="137"/>
      <c r="O75" s="114"/>
      <c r="P75" s="114"/>
      <c r="Q75" s="115"/>
      <c r="R75" s="116"/>
      <c r="S75" s="26">
        <f t="shared" si="42"/>
      </c>
      <c r="T75" s="25">
        <f t="shared" si="45"/>
      </c>
      <c r="U75" s="30">
        <f t="shared" si="43"/>
      </c>
      <c r="V75" s="25">
        <f t="shared" si="46"/>
      </c>
    </row>
    <row r="76" spans="1:22" s="1" customFormat="1" ht="16.5" customHeight="1" hidden="1">
      <c r="A76"/>
      <c r="B76" s="136" t="s">
        <v>83</v>
      </c>
      <c r="C76" s="137"/>
      <c r="D76" s="114"/>
      <c r="E76" s="117"/>
      <c r="F76" s="118"/>
      <c r="G76" s="119"/>
      <c r="H76" s="26">
        <f t="shared" si="40"/>
      </c>
      <c r="I76" s="25">
        <f t="shared" si="44"/>
      </c>
      <c r="J76" s="30">
        <f t="shared" si="41"/>
      </c>
      <c r="K76" s="25">
        <f t="shared" si="47"/>
      </c>
      <c r="L76" s="34"/>
      <c r="M76" s="136" t="s">
        <v>83</v>
      </c>
      <c r="N76" s="137"/>
      <c r="O76" s="114"/>
      <c r="P76" s="114"/>
      <c r="Q76" s="115"/>
      <c r="R76" s="116"/>
      <c r="S76" s="26">
        <f t="shared" si="42"/>
      </c>
      <c r="T76" s="25">
        <f t="shared" si="45"/>
      </c>
      <c r="U76" s="30">
        <f t="shared" si="43"/>
      </c>
      <c r="V76" s="25">
        <f t="shared" si="46"/>
      </c>
    </row>
    <row r="77" spans="1:22" s="1" customFormat="1" ht="16.5" customHeight="1" hidden="1" thickBot="1">
      <c r="A77"/>
      <c r="B77" s="156" t="s">
        <v>84</v>
      </c>
      <c r="C77" s="157"/>
      <c r="D77" s="120"/>
      <c r="E77" s="120"/>
      <c r="F77" s="121"/>
      <c r="G77" s="122"/>
      <c r="H77" s="28">
        <f t="shared" si="40"/>
      </c>
      <c r="I77" s="28">
        <f t="shared" si="44"/>
      </c>
      <c r="J77" s="31">
        <f t="shared" si="41"/>
      </c>
      <c r="K77" s="28">
        <f t="shared" si="47"/>
      </c>
      <c r="L77" s="34"/>
      <c r="M77" s="156" t="s">
        <v>84</v>
      </c>
      <c r="N77" s="157"/>
      <c r="O77" s="120"/>
      <c r="P77" s="120"/>
      <c r="Q77" s="121"/>
      <c r="R77" s="122"/>
      <c r="S77" s="28">
        <f t="shared" si="42"/>
      </c>
      <c r="T77" s="28">
        <f t="shared" si="45"/>
      </c>
      <c r="U77" s="31">
        <f t="shared" si="43"/>
      </c>
      <c r="V77" s="28">
        <f t="shared" si="46"/>
      </c>
    </row>
    <row r="78" spans="1:22" s="1" customFormat="1" ht="16.5" customHeight="1" hidden="1" thickBot="1">
      <c r="A78"/>
      <c r="B78" s="132" t="s">
        <v>15</v>
      </c>
      <c r="C78" s="133"/>
      <c r="D78" s="105"/>
      <c r="E78" s="105"/>
      <c r="F78" s="105"/>
      <c r="G78" s="105"/>
      <c r="H78" s="29"/>
      <c r="I78" s="29"/>
      <c r="J78" s="29"/>
      <c r="K78" s="29"/>
      <c r="L78" s="34"/>
      <c r="M78" s="132" t="s">
        <v>15</v>
      </c>
      <c r="N78" s="133"/>
      <c r="O78" s="108"/>
      <c r="P78" s="108"/>
      <c r="Q78" s="108"/>
      <c r="R78" s="108"/>
      <c r="S78" s="29"/>
      <c r="T78" s="29"/>
      <c r="U78" s="29"/>
      <c r="V78" s="29"/>
    </row>
    <row r="79" spans="1:22" s="1" customFormat="1" ht="16.5" customHeight="1" hidden="1">
      <c r="A79"/>
      <c r="B79" s="134" t="s">
        <v>99</v>
      </c>
      <c r="C79" s="135"/>
      <c r="D79" s="114"/>
      <c r="E79" s="117"/>
      <c r="F79" s="118"/>
      <c r="G79" s="119"/>
      <c r="H79" s="26">
        <f>IF(COUNTA(D79:G79)=4,AVERAGE(D79:G79),IF(COUNTA(G70,D79:F79)=4,AVERAGE(G70,D79:F79),IF(COUNTA(F70:G70,D79:E79)=4,AVERAGE(F70:G70,D79:E79),IF(COUNTA(E70:G70,D79)=4,AVERAGE(E70:G70,D79),""))))</f>
      </c>
      <c r="I79" s="27">
        <f>IF(OR(H79="",H79="N/A"),"",IF((H79&gt;80.49),"N","Y"))</f>
      </c>
      <c r="J79" s="30">
        <f>IF(COUNTA(E79:G79)=3,SUM(E79:G79,INDEX(E79:G79,MATCH(1000,E79:G79)))/(COUNT(E79:G79,"&gt;0")+1),IF(COUNTA(D79:F79)=3,SUM(D79:F79,INDEX(D79:F79,MATCH(1000,D79:F79)))/(COUNT(D79:F79,"&gt;0")+1),IF(COUNTA(G70,D79:E79)=3,SUM(G70,D79:E79,IF(COUNT(D79:E79,"&gt;0")&gt;=1,INDEX(D79:E79,MATCH(1000,D79:E79)),G70))/(COUNT(G70,D79:E79,"&gt;0")+1),IF(COUNT(D79,"&gt;0")&gt;=1,SUM(F70:G70,2*D79)/(COUNT(F70:G70,D79,"&gt;0")+1),IF(AND(COUNT(D79,"&gt;0")=0,COUNTA(D79)=1),SUM(F70:G70,INDEX(F70:G70,MATCH(1000,F70:G70)))/(COUNT(F70:G70,"&gt;0")+1),"")))))</f>
      </c>
      <c r="K79" s="25">
        <f>IF((J79=""),"",IF((J79&gt;80.49),"Y","N"))</f>
      </c>
      <c r="L79" s="34"/>
      <c r="M79" s="134" t="s">
        <v>99</v>
      </c>
      <c r="N79" s="135"/>
      <c r="O79" s="114"/>
      <c r="P79" s="114"/>
      <c r="Q79" s="115"/>
      <c r="R79" s="116"/>
      <c r="S79" s="26">
        <f>IF(COUNTA(O79:R79)=4,AVERAGE(O79:R79),IF(COUNTA(R70,O79:Q79)=4,AVERAGE(R70,O79:Q79),IF(COUNTA(Q70:R70,O79:P79)=4,AVERAGE(Q70:R70,O79:P79),IF(COUNTA(P70:R70,O79)=4,AVERAGE(P70:R70,O79),""))))</f>
      </c>
      <c r="T79" s="27">
        <f>IF(OR(S79="",S79="N/A"),"",IF((S79&gt;60.49),"N","Y"))</f>
      </c>
      <c r="U79" s="30">
        <f>IF(COUNTA(P79:R79)=3,SUM(P79:R79,INDEX(P79:R79,MATCH(1000,P79:R79)))/(COUNT(P79:R79,"&gt;0")+1),IF(COUNTA(O79:Q79)=3,SUM(O79:Q79,INDEX(O79:Q79,MATCH(1000,O79:Q79)))/(COUNT(O79:Q79,"&gt;0")+1),IF(COUNTA(R70,O79:P79)=3,SUM(R70,O79:P79,IF(COUNT(O79:P79,"&gt;0")&gt;=1,INDEX(O79:P79,MATCH(1000,O79:P79)),R70))/(COUNT(R70,O79:P79,"&gt;0")+1),IF(COUNT(O79,"&gt;0")&gt;=1,SUM(Q70:R70,2*O79)/(COUNT(Q70:R70,O79,"&gt;0")+1),IF(AND(COUNT(O79,"&gt;0")=0,COUNTA(O79)=1),SUM(Q70:R70,INDEX(Q70:R70,MATCH(1000,Q70:R70)))/(COUNT(Q70:R70,"&gt;0")+1),"")))))</f>
      </c>
      <c r="V79" s="25">
        <f>IF((U79=""),"",IF((U79&gt;60.49),"Y","N"))</f>
      </c>
    </row>
    <row r="80" spans="1:22" s="1" customFormat="1" ht="16.5" customHeight="1" hidden="1">
      <c r="A80"/>
      <c r="B80" s="136" t="s">
        <v>100</v>
      </c>
      <c r="C80" s="137"/>
      <c r="D80" s="114"/>
      <c r="E80" s="117"/>
      <c r="F80" s="118"/>
      <c r="G80" s="119"/>
      <c r="H80" s="26">
        <f>IF(COUNTA(D80:G80)=4,AVERAGE(D80:G80),IF(COUNTA(G71,D80:F80)=4,AVERAGE(G71,D80:F80),IF(COUNTA(F71:G71,D80:E80)=4,AVERAGE(F71:G71,D80:E80),IF(COUNTA(E71:G71,D80)=4,AVERAGE(E71:G71,D80),""))))</f>
      </c>
      <c r="I80" s="25">
        <f>IF(OR(H80="",H80="N/A"),"",IF((H80&gt;80.49),"N","Y"))</f>
      </c>
      <c r="J80" s="30">
        <f>IF(COUNTA(E80:G80)=3,SUM(E80:G80,INDEX(E80:G80,MATCH(1000,E80:G80)))/(COUNT(E80:G80,"&gt;0")+1),IF(COUNTA(D80:F80)=3,SUM(D80:F80,INDEX(D80:F80,MATCH(1000,D80:F80)))/(COUNT(D80:F80,"&gt;0")+1),IF(COUNTA(G71,D80:E80)=3,SUM(G71,D80:E80,IF(COUNT(D80:E80,"&gt;0")&gt;=1,INDEX(D80:E80,MATCH(1000,D80:E80)),G71))/(COUNT(G71,D80:E80,"&gt;0")+1),IF(COUNT(D80,"&gt;0")&gt;=1,SUM(F71:G71,2*D80)/(COUNT(F71:G71,D80,"&gt;0")+1),IF(AND(COUNT(D80,"&gt;0")=0,COUNTA(D80)=1),SUM(F71:G71,INDEX(F71:G71,MATCH(1000,F71:G71)))/(COUNT(F71:G71,"&gt;0")+1),"")))))</f>
      </c>
      <c r="K80" s="25">
        <f>IF((J80=""),"",IF((J80&gt;80.49),"Y","N"))</f>
      </c>
      <c r="L80" s="34"/>
      <c r="M80" s="136" t="s">
        <v>100</v>
      </c>
      <c r="N80" s="137"/>
      <c r="O80" s="114"/>
      <c r="P80" s="114"/>
      <c r="Q80" s="115"/>
      <c r="R80" s="116"/>
      <c r="S80" s="26">
        <f>IF(COUNTA(O80:R80)=4,AVERAGE(O80:R80),IF(COUNTA(R71,O80:Q80)=4,AVERAGE(R71,O80:Q80),IF(COUNTA(Q71:R71,O80:P80)=4,AVERAGE(Q71:R71,O80:P80),IF(COUNTA(P71:R71,O80)=4,AVERAGE(P71:R71,O80),""))))</f>
      </c>
      <c r="T80" s="25">
        <f>IF(OR(S80="",S80="N/A"),"",IF((S80&gt;60.49),"N","Y"))</f>
      </c>
      <c r="U80" s="30">
        <f>IF(COUNTA(P80:R80)=3,SUM(P80:R80,INDEX(P80:R80,MATCH(1000,P80:R80)))/(COUNT(P80:R80,"&gt;0")+1),IF(COUNTA(O80:Q80)=3,SUM(O80:Q80,INDEX(O80:Q80,MATCH(1000,O80:Q80)))/(COUNT(O80:Q80,"&gt;0")+1),IF(COUNTA(R71,O80:P80)=3,SUM(R71,O80:P80,IF(COUNT(O80:P80,"&gt;0")&gt;=1,INDEX(O80:P80,MATCH(1000,O80:P80)),R71))/(COUNT(R71,O80:P80,"&gt;0")+1),IF(COUNT(O80,"&gt;0")&gt;=1,SUM(Q71:R71,2*O80)/(COUNT(Q71:R71,O80,"&gt;0")+1),IF(AND(COUNT(O80,"&gt;0")=0,COUNTA(O80)=1),SUM(Q71:R71,INDEX(Q71:R71,MATCH(1000,Q71:R71)))/(COUNT(Q71:R71,"&gt;0")+1),"")))))</f>
      </c>
      <c r="V80" s="25">
        <f>IF((U80=""),"",IF((U80&gt;60.49),"Y","N"))</f>
      </c>
    </row>
    <row r="81" spans="1:22" s="1" customFormat="1" ht="16.5" customHeight="1" hidden="1">
      <c r="A81"/>
      <c r="B81" s="136" t="s">
        <v>97</v>
      </c>
      <c r="C81" s="137"/>
      <c r="D81" s="114"/>
      <c r="E81" s="117"/>
      <c r="F81" s="118"/>
      <c r="G81" s="119"/>
      <c r="H81" s="26">
        <f>IF(COUNTA(D81:G81)=4,AVERAGE(D81:G81),IF(COUNTA(G72,D81:F81)=4,AVERAGE(G72,D81:F81),IF(COUNTA(F72:G72,D81:E81)=4,AVERAGE(F72:G72,D81:E81),IF(COUNTA(E72:G72,D81)=4,AVERAGE(E72:G72,D81),""))))</f>
      </c>
      <c r="I81" s="25">
        <f>IF(OR(H81="",H81="N/A"),"",IF((H81&gt;80.49),"N","Y"))</f>
      </c>
      <c r="J81" s="30">
        <f>IF(COUNTA(E81:G81)=3,SUM(E81:G81,INDEX(E81:G81,MATCH(1000,E81:G81)))/(COUNT(E81:G81,"&gt;0")+1),IF(COUNTA(D81:F81)=3,SUM(D81:F81,INDEX(D81:F81,MATCH(1000,D81:F81)))/(COUNT(D81:F81,"&gt;0")+1),IF(COUNTA(G72,D81:E81)=3,SUM(G72,D81:E81,IF(COUNT(D81:E81,"&gt;0")&gt;=1,INDEX(D81:E81,MATCH(1000,D81:E81)),G72))/(COUNT(G72,D81:E81,"&gt;0")+1),IF(COUNT(D81,"&gt;0")&gt;=1,SUM(F72:G72,2*D81)/(COUNT(F72:G72,D81,"&gt;0")+1),IF(AND(COUNT(D81,"&gt;0")=0,COUNTA(D81)=1),SUM(F72:G72,INDEX(F72:G72,MATCH(1000,F72:G72)))/(COUNT(F72:G72,"&gt;0")+1),"")))))</f>
      </c>
      <c r="K81" s="25">
        <f>IF((J81=""),"",IF((J81&gt;80.49),"Y","N"))</f>
      </c>
      <c r="L81" s="34"/>
      <c r="M81" s="136" t="s">
        <v>97</v>
      </c>
      <c r="N81" s="137"/>
      <c r="O81" s="114"/>
      <c r="P81" s="114"/>
      <c r="Q81" s="115"/>
      <c r="R81" s="116"/>
      <c r="S81" s="26">
        <f>IF(COUNTA(O81:R81)=4,AVERAGE(O81:R81),IF(COUNTA(R72,O81:Q81)=4,AVERAGE(R72,O81:Q81),IF(COUNTA(Q72:R72,O81:P81)=4,AVERAGE(Q72:R72,O81:P81),IF(COUNTA(P72:R72,O81)=4,AVERAGE(P72:R72,O81),""))))</f>
      </c>
      <c r="T81" s="25">
        <f>IF(OR(S81="",S81="N/A"),"",IF((S81&gt;60.49),"N","Y"))</f>
      </c>
      <c r="U81" s="30">
        <f>IF(COUNTA(P81:R81)=3,SUM(P81:R81,INDEX(P81:R81,MATCH(1000,P81:R81)))/(COUNT(P81:R81,"&gt;0")+1),IF(COUNTA(O81:Q81)=3,SUM(O81:Q81,INDEX(O81:Q81,MATCH(1000,O81:Q81)))/(COUNT(O81:Q81,"&gt;0")+1),IF(COUNTA(R72,O81:P81)=3,SUM(R72,O81:P81,IF(COUNT(O81:P81,"&gt;0")&gt;=1,INDEX(O81:P81,MATCH(1000,O81:P81)),R72))/(COUNT(R72,O81:P81,"&gt;0")+1),IF(COUNT(O81,"&gt;0")&gt;=1,SUM(Q72:R72,2*O81)/(COUNT(Q72:R72,O81,"&gt;0")+1),IF(AND(COUNT(O81,"&gt;0")=0,COUNTA(O81)=1),SUM(Q72:R72,INDEX(Q72:R72,MATCH(1000,Q72:R72)))/(COUNT(Q72:R72,"&gt;0")+1),"")))))</f>
      </c>
      <c r="V81" s="25">
        <f>IF((U81=""),"",IF((U81&gt;60.49),"Y","N"))</f>
      </c>
    </row>
    <row r="82" spans="1:22" s="1" customFormat="1" ht="16.5" customHeight="1" hidden="1" thickBot="1">
      <c r="A82"/>
      <c r="B82" s="136" t="s">
        <v>98</v>
      </c>
      <c r="C82" s="137"/>
      <c r="D82" s="114"/>
      <c r="E82" s="117"/>
      <c r="F82" s="118"/>
      <c r="G82" s="119"/>
      <c r="H82" s="26">
        <f>IF(COUNTA(D82:G82)=4,AVERAGE(D82:G82),IF(COUNTA(G73,D82:F82)=4,AVERAGE(G73,D82:F82),IF(COUNTA(F73:G73,D82:E82)=4,AVERAGE(F73:G73,D82:E82),IF(COUNTA(E73:G73,D82)=4,AVERAGE(E73:G73,D82),""))))</f>
      </c>
      <c r="I82" s="25">
        <f>IF(OR(H82="",H82="N/A"),"",IF((H82&gt;80.49),"N","Y"))</f>
      </c>
      <c r="J82" s="30">
        <f>IF(COUNTA(E82:G82)=3,SUM(E82:G82,INDEX(E82:G82,MATCH(1000,E82:G82)))/(COUNT(E82:G82,"&gt;0")+1),IF(COUNTA(D82:F82)=3,SUM(D82:F82,INDEX(D82:F82,MATCH(1000,D82:F82)))/(COUNT(D82:F82,"&gt;0")+1),IF(COUNTA(G77,D82:E82)=3,SUM(G77,D82:E82,IF(COUNT(D82:E82,"&gt;0")&gt;=1,INDEX(D82:E82,MATCH(1000,D82:E82)),G77))/(COUNT(G77,D82:E82,"&gt;0")+1),IF(COUNT(D82,"&gt;0")&gt;=1,SUM(F77:G77,2*D82)/(COUNT(F77:G77,D82,"&gt;0")+1),IF(AND(COUNT(D82,"&gt;0")=0,COUNTA(D82)=1),SUM(F77:G77,INDEX(F77:G77,MATCH(1000,F77:G77)))/(COUNT(F77:G77,"&gt;0")+1),"")))))</f>
      </c>
      <c r="K82" s="25">
        <f>IF((J82=""),"",IF((J82&gt;80.49),"Y","N"))</f>
      </c>
      <c r="L82" s="34"/>
      <c r="M82" s="136" t="s">
        <v>98</v>
      </c>
      <c r="N82" s="137"/>
      <c r="O82" s="114"/>
      <c r="P82" s="114"/>
      <c r="Q82" s="115"/>
      <c r="R82" s="116"/>
      <c r="S82" s="26">
        <f>IF(COUNTA(O82:R82)=4,AVERAGE(O82:R82),IF(COUNTA(R77,O82:Q82)=4,AVERAGE(R77,O82:Q82),IF(COUNTA(Q77:R77,O82:P82)=4,AVERAGE(Q77:R77,O82:P82),IF(COUNTA(P77:R77,O82)=4,AVERAGE(P77:R77,O82),""))))</f>
      </c>
      <c r="T82" s="25">
        <f>IF(OR(S82="",S82="N/A"),"",IF((S82&gt;60.49),"N","Y"))</f>
      </c>
      <c r="U82" s="30">
        <f>IF(COUNTA(P82:R82)=3,SUM(P82:R82,INDEX(P82:R82,MATCH(1000,P82:R82)))/(COUNT(P82:R82,"&gt;0")+1),IF(COUNTA(O82:Q82)=3,SUM(O82:Q82,INDEX(O82:Q82,MATCH(1000,O82:Q82)))/(COUNT(O82:Q82,"&gt;0")+1),IF(COUNTA(R77,O82:P82)=3,SUM(R77,O82:P82,IF(COUNT(O82:P82,"&gt;0")&gt;=1,INDEX(O82:P82,MATCH(1000,O82:P82)),R77))/(COUNT(R77,O82:P82,"&gt;0")+1),IF(COUNT(O82,"&gt;0")&gt;=1,SUM(Q77:R77,2*O82)/(COUNT(Q77:R77,O82,"&gt;0")+1),IF(AND(COUNT(O82,"&gt;0")=0,COUNTA(O82)=1),SUM(Q77:R77,INDEX(Q77:R77,MATCH(1000,Q77:R77)))/(COUNT(Q77:R77,"&gt;0")+1),"")))))</f>
      </c>
      <c r="V82" s="25">
        <f>IF((U82=""),"",IF((U82&gt;60.49),"Y","N"))</f>
      </c>
    </row>
    <row r="83" spans="1:22" s="1" customFormat="1" ht="16.5" customHeight="1" hidden="1" thickBot="1">
      <c r="A83"/>
      <c r="B83" s="132" t="s">
        <v>15</v>
      </c>
      <c r="C83" s="133"/>
      <c r="D83" s="105"/>
      <c r="E83" s="105"/>
      <c r="F83" s="105"/>
      <c r="G83" s="105"/>
      <c r="H83" s="29"/>
      <c r="I83" s="29"/>
      <c r="J83" s="29"/>
      <c r="K83" s="29"/>
      <c r="L83" s="34"/>
      <c r="M83" s="132" t="s">
        <v>15</v>
      </c>
      <c r="N83" s="133"/>
      <c r="O83" s="108"/>
      <c r="P83" s="108"/>
      <c r="Q83" s="108"/>
      <c r="R83" s="108"/>
      <c r="S83" s="29"/>
      <c r="T83" s="29"/>
      <c r="U83" s="29"/>
      <c r="V83" s="29"/>
    </row>
    <row r="84" spans="1:22" s="1" customFormat="1" ht="16.5" customHeight="1" hidden="1">
      <c r="A84"/>
      <c r="B84" s="134" t="s">
        <v>99</v>
      </c>
      <c r="C84" s="135"/>
      <c r="D84" s="114"/>
      <c r="E84" s="114"/>
      <c r="F84" s="115"/>
      <c r="G84" s="116"/>
      <c r="H84" s="26">
        <f>IF(COUNTA(D84:G84)=4,AVERAGE(D84:G84),IF(COUNTA(G79,D84:F84)=4,AVERAGE(G79,D84:F84),IF(COUNTA(F79:G79,D84:E84)=4,AVERAGE(F79:G79,D84:E84),IF(COUNTA(E79:G79,D84)=4,AVERAGE(E79:G79,D84),""))))</f>
      </c>
      <c r="I84" s="27">
        <f>IF(OR(H84="",H84="N/A"),"",IF((H84&gt;80.49),"N","Y"))</f>
      </c>
      <c r="J84" s="30">
        <f>IF(COUNTA(E84:G84)=3,SUM(E84:G84,INDEX(E84:G84,MATCH(1000,E84:G84)))/(COUNT(E84:G84,"&gt;0")+1),IF(COUNTA(D84:F84)=3,SUM(D84:F84,INDEX(D84:F84,MATCH(1000,D84:F84)))/(COUNT(D84:F84,"&gt;0")+1),IF(COUNTA(G79,D84:E84)=3,SUM(G79,D84:E84,IF(COUNT(D84:E84,"&gt;0")&gt;=1,INDEX(D84:E84,MATCH(1000,D84:E84)),G79))/(COUNT(G70,D84:E84,"&gt;0")+1),IF(COUNT(D84,"&gt;0")&gt;=1,SUM(F79:G79,2*D84)/(COUNT(F79:G79,D84,"&gt;0")+1),IF(AND(COUNT(D84,"&gt;0")=0,COUNTA(D84)=1),SUM(F79:G79,INDEX(F79:G79,MATCH(1000,F79:G79)))/(COUNT(F79:G79,"&gt;0")+1),"")))))</f>
      </c>
      <c r="K84" s="25">
        <f>IF((J84=""),"",IF((J84&gt;80.49),"Y","N"))</f>
      </c>
      <c r="L84" s="34"/>
      <c r="M84" s="134" t="s">
        <v>99</v>
      </c>
      <c r="N84" s="135"/>
      <c r="O84" s="114"/>
      <c r="P84" s="114"/>
      <c r="Q84" s="115"/>
      <c r="R84" s="116"/>
      <c r="S84" s="26">
        <f>IF(COUNTA(O84:R84)=4,AVERAGE(O84:R84),IF(COUNTA(R79,O84:Q84)=4,AVERAGE(R79,O84:Q84),IF(COUNTA(Q79:R79,O84:P84)=4,AVERAGE(Q79:R79,O84:P84),IF(COUNTA(P79:R79,O84)=4,AVERAGE(P79:R79,O84),""))))</f>
      </c>
      <c r="T84" s="27">
        <f>IF(OR(S84="",S84="N/A"),"",IF((S84&gt;60.49),"N","Y"))</f>
      </c>
      <c r="U84" s="30">
        <f>IF(COUNTA(P84:R84)=3,SUM(P84:R84,INDEX(P84:R84,MATCH(1000,P84:R84)))/(COUNT(P84:R84,"&gt;0")+1),IF(COUNTA(O84:Q84)=3,SUM(O84:Q84,INDEX(O84:Q84,MATCH(1000,O84:Q84)))/(COUNT(O84:Q84,"&gt;0")+1),IF(COUNTA(R79,O84:P84)=3,SUM(R79,O84:P84,IF(COUNT(O84:P84,"&gt;0")&gt;=1,INDEX(O84:P84,MATCH(1000,O84:P84)),R79))/(COUNT(R70,O84:P84,"&gt;0")+1),IF(COUNT(O84,"&gt;0")&gt;=1,SUM(Q79:R79,2*O84)/(COUNT(Q79:R79,O84,"&gt;0")+1),IF(AND(COUNT(O84,"&gt;0")=0,COUNTA(O84)=1),SUM(Q79:R79,INDEX(Q79:R79,MATCH(1000,Q79:R79)))/(COUNT(Q79:R79,"&gt;0")+1),"")))))</f>
      </c>
      <c r="V84" s="25">
        <f>IF((U84=""),"",IF((U84&gt;60.49),"Y","N"))</f>
      </c>
    </row>
    <row r="85" spans="1:22" s="1" customFormat="1" ht="16.5" customHeight="1" hidden="1">
      <c r="A85"/>
      <c r="B85" s="136" t="s">
        <v>100</v>
      </c>
      <c r="C85" s="137"/>
      <c r="D85" s="114"/>
      <c r="E85" s="114"/>
      <c r="F85" s="115"/>
      <c r="G85" s="116"/>
      <c r="H85" s="26">
        <f>IF(COUNTA(D85:G85)=4,AVERAGE(D85:G85),IF(COUNTA(G80,D85:F85)=4,AVERAGE(G80,D85:F85),IF(COUNTA(F80:G80,D85:E85)=4,AVERAGE(F80:G80,D85:E85),IF(COUNTA(E80:G80,D85)=4,AVERAGE(E80:G80,D85),""))))</f>
      </c>
      <c r="I85" s="25">
        <f>IF(OR(H85="",H85="N/A"),"",IF((H85&gt;80.49),"N","Y"))</f>
      </c>
      <c r="J85" s="30">
        <f>IF(COUNTA(E85:G85)=3,SUM(E85:G85,INDEX(E85:G85,MATCH(1000,E85:G85)))/(COUNT(E85:G85,"&gt;0")+1),IF(COUNTA(D85:F85)=3,SUM(D85:F85,INDEX(D85:F85,MATCH(1000,D85:F85)))/(COUNT(D85:F85,"&gt;0")+1),IF(COUNTA(G80,D85:E85)=3,SUM(G80,D85:E85,IF(COUNT(D85:E85,"&gt;0")&gt;=1,INDEX(D85:E85,MATCH(1000,D85:E85)),G80))/(COUNT(G71,D85:E85,"&gt;0")+1),IF(COUNT(D85,"&gt;0")&gt;=1,SUM(F80:G80,2*D85)/(COUNT(F80:G80,D85,"&gt;0")+1),IF(AND(COUNT(D85,"&gt;0")=0,COUNTA(D85)=1),SUM(F80:G80,INDEX(F80:G80,MATCH(1000,F80:G80)))/(COUNT(F80:G80,"&gt;0")+1),"")))))</f>
      </c>
      <c r="K85" s="25">
        <f>IF((J85=""),"",IF((J85&gt;80.49),"Y","N"))</f>
      </c>
      <c r="L85" s="34"/>
      <c r="M85" s="136" t="s">
        <v>100</v>
      </c>
      <c r="N85" s="137"/>
      <c r="O85" s="114"/>
      <c r="P85" s="114"/>
      <c r="Q85" s="115"/>
      <c r="R85" s="116"/>
      <c r="S85" s="26">
        <f>IF(COUNTA(O85:R85)=4,AVERAGE(O85:R85),IF(COUNTA(R80,O85:Q85)=4,AVERAGE(R80,O85:Q85),IF(COUNTA(Q80:R80,O85:P85)=4,AVERAGE(Q80:R80,O85:P85),IF(COUNTA(P80:R80,O85)=4,AVERAGE(P80:R80,O85),""))))</f>
      </c>
      <c r="T85" s="25">
        <f>IF(OR(S85="",S85="N/A"),"",IF((S85&gt;60.49),"N","Y"))</f>
      </c>
      <c r="U85" s="30">
        <f>IF(COUNTA(P85:R85)=3,SUM(P85:R85,INDEX(P85:R85,MATCH(1000,P85:R85)))/(COUNT(P85:R85,"&gt;0")+1),IF(COUNTA(O85:Q85)=3,SUM(O85:Q85,INDEX(O85:Q85,MATCH(1000,O85:Q85)))/(COUNT(O85:Q85,"&gt;0")+1),IF(COUNTA(R80,O85:P85)=3,SUM(R80,O85:P85,IF(COUNT(O85:P85,"&gt;0")&gt;=1,INDEX(O85:P85,MATCH(1000,O85:P85)),R80))/(COUNT(R71,O85:P85,"&gt;0")+1),IF(COUNT(O85,"&gt;0")&gt;=1,SUM(Q80:R80,2*O85)/(COUNT(Q80:R80,O85,"&gt;0")+1),IF(AND(COUNT(O85,"&gt;0")=0,COUNTA(O85)=1),SUM(Q80:R80,INDEX(Q80:R80,MATCH(1000,Q80:R80)))/(COUNT(Q80:R80,"&gt;0")+1),"")))))</f>
      </c>
      <c r="V85" s="25">
        <f>IF((U85=""),"",IF((U85&gt;60.49),"Y","N"))</f>
      </c>
    </row>
    <row r="86" spans="1:22" s="1" customFormat="1" ht="16.5" customHeight="1" hidden="1">
      <c r="A86"/>
      <c r="B86" s="136" t="s">
        <v>97</v>
      </c>
      <c r="C86" s="137"/>
      <c r="D86" s="114"/>
      <c r="E86" s="114"/>
      <c r="F86" s="115"/>
      <c r="G86" s="116"/>
      <c r="H86" s="26">
        <f>IF(COUNTA(D86:G86)=4,AVERAGE(D86:G86),IF(COUNTA(G81,D86:F86)=4,AVERAGE(G81,D86:F86),IF(COUNTA(F81:G81,D86:E86)=4,AVERAGE(F81:G81,D86:E86),IF(COUNTA(E81:G81,D86)=4,AVERAGE(E81:G81,D86),""))))</f>
      </c>
      <c r="I86" s="25">
        <f>IF(OR(H86="",H86="N/A"),"",IF((H86&gt;80.49),"N","Y"))</f>
      </c>
      <c r="J86" s="30">
        <f>IF(COUNTA(E86:G86)=3,SUM(E86:G86,INDEX(E86:G86,MATCH(1000,E86:G86)))/(COUNT(E86:G86,"&gt;0")+1),IF(COUNTA(D86:F86)=3,SUM(D86:F86,INDEX(D86:F86,MATCH(1000,D86:F86)))/(COUNT(D86:F86,"&gt;0")+1),IF(COUNTA(G81,D86:E86)=3,SUM(G81,D86:E86,IF(COUNT(D86:E86,"&gt;0")&gt;=1,INDEX(D86:E86,MATCH(1000,D86:E86)),G81))/(COUNT(G72,D86:E86,"&gt;0")+1),IF(COUNT(D86,"&gt;0")&gt;=1,SUM(F81:G81,2*D86)/(COUNT(F81:G81,D86,"&gt;0")+1),IF(AND(COUNT(D86,"&gt;0")=0,COUNTA(D86)=1),SUM(F81:G81,INDEX(F81:G81,MATCH(1000,F81:G81)))/(COUNT(F81:G81,"&gt;0")+1),"")))))</f>
      </c>
      <c r="K86" s="25">
        <f>IF((J86=""),"",IF((J86&gt;80.49),"Y","N"))</f>
      </c>
      <c r="L86" s="34"/>
      <c r="M86" s="136" t="s">
        <v>97</v>
      </c>
      <c r="N86" s="137"/>
      <c r="O86" s="114"/>
      <c r="P86" s="114"/>
      <c r="Q86" s="115"/>
      <c r="R86" s="116"/>
      <c r="S86" s="26">
        <f>IF(COUNTA(O86:R86)=4,AVERAGE(O86:R86),IF(COUNTA(R81,O86:Q86)=4,AVERAGE(R81,O86:Q86),IF(COUNTA(Q81:R81,O86:P86)=4,AVERAGE(Q81:R81,O86:P86),IF(COUNTA(P81:R81,O86)=4,AVERAGE(P81:R81,O86),""))))</f>
      </c>
      <c r="T86" s="25">
        <f>IF(OR(S86="",S86="N/A"),"",IF((S86&gt;60.49),"N","Y"))</f>
      </c>
      <c r="U86" s="30">
        <f>IF(COUNTA(P86:R86)=3,SUM(P86:R86,INDEX(P86:R86,MATCH(1000,P86:R86)))/(COUNT(P86:R86,"&gt;0")+1),IF(COUNTA(O86:Q86)=3,SUM(O86:Q86,INDEX(O86:Q86,MATCH(1000,O86:Q86)))/(COUNT(O86:Q86,"&gt;0")+1),IF(COUNTA(R81,O86:P86)=3,SUM(R81,O86:P86,IF(COUNT(O86:P86,"&gt;0")&gt;=1,INDEX(O86:P86,MATCH(1000,O86:P86)),R81))/(COUNT(R72,O86:P86,"&gt;0")+1),IF(COUNT(O86,"&gt;0")&gt;=1,SUM(Q81:R81,2*O86)/(COUNT(Q81:R81,O86,"&gt;0")+1),IF(AND(COUNT(O86,"&gt;0")=0,COUNTA(O86)=1),SUM(Q81:R81,INDEX(Q81:R81,MATCH(1000,Q81:R81)))/(COUNT(Q81:R81,"&gt;0")+1),"")))))</f>
      </c>
      <c r="V86" s="25">
        <f>IF((U86=""),"",IF((U86&gt;60.49),"Y","N"))</f>
      </c>
    </row>
    <row r="87" spans="1:22" s="1" customFormat="1" ht="16.5" customHeight="1" hidden="1" thickBot="1">
      <c r="A87"/>
      <c r="B87" s="156" t="s">
        <v>98</v>
      </c>
      <c r="C87" s="157"/>
      <c r="D87" s="120"/>
      <c r="E87" s="120"/>
      <c r="F87" s="121"/>
      <c r="G87" s="122"/>
      <c r="H87" s="28">
        <f>IF(COUNTA(D87:G87)=4,AVERAGE(D87:G87),IF(COUNTA(G82,D87:F87)=4,AVERAGE(G82,D87:F87),IF(COUNTA(F82:G82,D87:E87)=4,AVERAGE(F82:G82,D87:E87),IF(COUNTA(E82:G82,D87)=4,AVERAGE(E82:G82,D87),""))))</f>
      </c>
      <c r="I87" s="28">
        <f>IF(OR(H87="",H87="N/A"),"",IF((H87&gt;80.49),"N","Y"))</f>
      </c>
      <c r="J87" s="31">
        <f>IF(COUNTA(E87:G87)=3,SUM(E87:G87,INDEX(E87:G87,MATCH(1000,E87:G87)))/(COUNT(E87:G87,"&gt;0")+1),IF(COUNTA(D87:F87)=3,SUM(D87:F87,INDEX(D87:F87,MATCH(1000,D87:F87)))/(COUNT(D87:F87,"&gt;0")+1),IF(COUNTA(G82,D87:E87)=3,SUM(G82,D87:E87,IF(COUNT(D87:E87,"&gt;0")&gt;=1,INDEX(D87:E87,MATCH(1000,D87:E87)),G82))/(COUNT(G73,D87:E87,"&gt;0")+1),IF(COUNT(D87,"&gt;0")&gt;=1,SUM(F82:G82,2*D87)/(COUNT(F82:G82,D87,"&gt;0")+1),IF(AND(COUNT(D87,"&gt;0")=0,COUNTA(D87)=1),SUM(F82:G82,INDEX(F82:G82,MATCH(1000,F82:G82)))/(COUNT(F82:G82,"&gt;0")+1),"")))))</f>
      </c>
      <c r="K87" s="28">
        <f>IF((J87=""),"",IF((J87&gt;80.49),"Y","N"))</f>
      </c>
      <c r="L87" s="34"/>
      <c r="M87" s="156" t="s">
        <v>98</v>
      </c>
      <c r="N87" s="157"/>
      <c r="O87" s="120"/>
      <c r="P87" s="120"/>
      <c r="Q87" s="121"/>
      <c r="R87" s="122"/>
      <c r="S87" s="28">
        <f>IF(COUNTA(O87:R87)=4,AVERAGE(O87:R87),IF(COUNTA(R82,O87:Q87)=4,AVERAGE(R82,O87:Q87),IF(COUNTA(Q82:R82,O87:P87)=4,AVERAGE(Q82:R82,O87:P87),IF(COUNTA(P82:R82,O87)=4,AVERAGE(P82:R82,O87),""))))</f>
      </c>
      <c r="T87" s="28">
        <f>IF(OR(S87="",S87="N/A"),"",IF((S87&gt;60.49),"N","Y"))</f>
      </c>
      <c r="U87" s="31">
        <f>IF(COUNTA(P87:R87)=3,SUM(P87:R87,INDEX(P87:R87,MATCH(1000,P87:R87)))/(COUNT(P87:R87,"&gt;0")+1),IF(COUNTA(O87:Q87)=3,SUM(O87:Q87,INDEX(O87:Q87,MATCH(1000,O87:Q87)))/(COUNT(O87:Q87,"&gt;0")+1),IF(COUNTA(R82,O87:P87)=3,SUM(R82,O87:P87,IF(COUNT(O87:P87,"&gt;0")&gt;=1,INDEX(O87:P87,MATCH(1000,O87:P87)),R82))/(COUNT(R73,O87:P87,"&gt;0")+1),IF(COUNT(O87,"&gt;0")&gt;=1,SUM(Q82:R82,2*O87)/(COUNT(Q82:R82,O87,"&gt;0")+1),IF(AND(COUNT(O87,"&gt;0")=0,COUNTA(O87)=1),SUM(Q82:R82,INDEX(Q82:R82,MATCH(1000,Q82:R82)))/(COUNT(Q82:R82,"&gt;0")+1),"")))))</f>
      </c>
      <c r="V87" s="28">
        <f>IF((U87=""),"",IF((U87&gt;60.49),"Y","N"))</f>
      </c>
    </row>
    <row r="88" spans="1:22" s="1" customFormat="1" ht="16.5" customHeight="1" hidden="1" thickBot="1">
      <c r="A88"/>
      <c r="B88" s="132" t="s">
        <v>15</v>
      </c>
      <c r="C88" s="133"/>
      <c r="D88" s="105"/>
      <c r="E88" s="105"/>
      <c r="F88" s="105"/>
      <c r="G88" s="105"/>
      <c r="H88" s="29"/>
      <c r="I88" s="29"/>
      <c r="J88" s="29"/>
      <c r="K88" s="29"/>
      <c r="L88" s="34"/>
      <c r="M88" s="132" t="s">
        <v>15</v>
      </c>
      <c r="N88" s="133"/>
      <c r="O88" s="108"/>
      <c r="P88" s="108"/>
      <c r="Q88" s="108"/>
      <c r="R88" s="108"/>
      <c r="S88" s="29"/>
      <c r="T88" s="29"/>
      <c r="U88" s="29"/>
      <c r="V88" s="29"/>
    </row>
    <row r="89" spans="1:22" s="1" customFormat="1" ht="16.5" customHeight="1" hidden="1">
      <c r="A89"/>
      <c r="B89" s="134" t="s">
        <v>99</v>
      </c>
      <c r="C89" s="135"/>
      <c r="D89" s="114"/>
      <c r="E89" s="117"/>
      <c r="F89" s="118"/>
      <c r="G89" s="119"/>
      <c r="H89" s="26">
        <f>IF(COUNTA(D89:G89)=4,AVERAGE(D89:G89),IF(COUNTA(G80,D89:F89)=4,AVERAGE(G80,D89:F89),IF(COUNTA(F80:G80,D89:E89)=4,AVERAGE(F80:G80,D89:E89),IF(COUNTA(E80:G80,D89)=4,AVERAGE(E80:G80,D89),""))))</f>
      </c>
      <c r="I89" s="27">
        <f>IF(OR(H89="",H89="N/A"),"",IF((H89&gt;80.49),"N","Y"))</f>
      </c>
      <c r="J89" s="30">
        <f>IF(COUNTA(E89:G89)=3,SUM(E89:G89,INDEX(E89:G89,MATCH(1000,E89:G89)))/(COUNT(E89:G89,"&gt;0")+1),IF(COUNTA(D89:F89)=3,SUM(D89:F89,INDEX(D89:F89,MATCH(1000,D89:F89)))/(COUNT(D89:F89,"&gt;0")+1),IF(COUNTA(G80,D89:E89)=3,SUM(G80,D89:E89,IF(COUNT(D89:E89,"&gt;0")&gt;=1,INDEX(D89:E89,MATCH(1000,D89:E89)),G80))/(COUNT(G80,D89:E89,"&gt;0")+1),IF(COUNT(D89,"&gt;0")&gt;=1,SUM(F80:G80,2*D89)/(COUNT(F80:G80,D89,"&gt;0")+1),IF(AND(COUNT(D89,"&gt;0")=0,COUNTA(D89)=1),SUM(F80:G80,INDEX(F80:G80,MATCH(1000,F80:G80)))/(COUNT(F80:G80,"&gt;0")+1),"")))))</f>
      </c>
      <c r="K89" s="25">
        <f>IF((J89=""),"",IF((J89&gt;80.49),"Y","N"))</f>
      </c>
      <c r="L89" s="34"/>
      <c r="M89" s="134" t="s">
        <v>99</v>
      </c>
      <c r="N89" s="135"/>
      <c r="O89" s="114"/>
      <c r="P89" s="114"/>
      <c r="Q89" s="115"/>
      <c r="R89" s="116"/>
      <c r="S89" s="26">
        <f>IF(COUNTA(O89:R89)=4,AVERAGE(O89:R89),IF(COUNTA(R80,O89:Q89)=4,AVERAGE(R80,O89:Q89),IF(COUNTA(Q80:R80,O89:P89)=4,AVERAGE(Q80:R80,O89:P89),IF(COUNTA(P80:R80,O89)=4,AVERAGE(P80:R80,O89),""))))</f>
      </c>
      <c r="T89" s="27">
        <f>IF(OR(S89="",S89="N/A"),"",IF((S89&gt;60.49),"N","Y"))</f>
      </c>
      <c r="U89" s="30">
        <f>IF(COUNTA(P89:R89)=3,SUM(P89:R89,INDEX(P89:R89,MATCH(1000,P89:R89)))/(COUNT(P89:R89,"&gt;0")+1),IF(COUNTA(O89:Q89)=3,SUM(O89:Q89,INDEX(O89:Q89,MATCH(1000,O89:Q89)))/(COUNT(O89:Q89,"&gt;0")+1),IF(COUNTA(R80,O89:P89)=3,SUM(R80,O89:P89,IF(COUNT(O89:P89,"&gt;0")&gt;=1,INDEX(O89:P89,MATCH(1000,O89:P89)),R80))/(COUNT(R80,O89:P89,"&gt;0")+1),IF(COUNT(O89,"&gt;0")&gt;=1,SUM(Q80:R80,2*O89)/(COUNT(Q80:R80,O89,"&gt;0")+1),IF(AND(COUNT(O89,"&gt;0")=0,COUNTA(O89)=1),SUM(Q80:R80,INDEX(Q80:R80,MATCH(1000,Q80:R80)))/(COUNT(Q80:R80,"&gt;0")+1),"")))))</f>
      </c>
      <c r="V89" s="25">
        <f>IF((U89=""),"",IF((U89&gt;60.49),"Y","N"))</f>
      </c>
    </row>
    <row r="90" spans="1:22" s="1" customFormat="1" ht="16.5" customHeight="1" hidden="1" thickBot="1">
      <c r="A90"/>
      <c r="B90" s="156" t="s">
        <v>100</v>
      </c>
      <c r="C90" s="157"/>
      <c r="D90" s="114"/>
      <c r="E90" s="117"/>
      <c r="F90" s="118"/>
      <c r="G90" s="119"/>
      <c r="H90" s="26">
        <f>IF(COUNTA(D90:G90)=4,AVERAGE(D90:G90),IF(COUNTA(G81,D90:F90)=4,AVERAGE(G81,D90:F90),IF(COUNTA(F81:G81,D90:E90)=4,AVERAGE(F81:G81,D90:E90),IF(COUNTA(E81:G81,D90)=4,AVERAGE(E81:G81,D90),""))))</f>
      </c>
      <c r="I90" s="25">
        <f>IF(OR(H90="",H90="N/A"),"",IF((H90&gt;80.49),"N","Y"))</f>
      </c>
      <c r="J90" s="30">
        <f>IF(COUNTA(E90:G90)=3,SUM(E90:G90,INDEX(E90:G90,MATCH(1000,E90:G90)))/(COUNT(E90:G90,"&gt;0")+1),IF(COUNTA(D90:F90)=3,SUM(D90:F90,INDEX(D90:F90,MATCH(1000,D90:F90)))/(COUNT(D90:F90,"&gt;0")+1),IF(COUNTA(G81,D90:E90)=3,SUM(G81,D90:E90,IF(COUNT(D90:E90,"&gt;0")&gt;=1,INDEX(D90:E90,MATCH(1000,D90:E90)),G81))/(COUNT(G81,D90:E90,"&gt;0")+1),IF(COUNT(D90,"&gt;0")&gt;=1,SUM(F81:G81,2*D90)/(COUNT(F81:G81,D90,"&gt;0")+1),IF(AND(COUNT(D90,"&gt;0")=0,COUNTA(D90)=1),SUM(F81:G81,INDEX(F81:G81,MATCH(1000,F81:G81)))/(COUNT(F81:G81,"&gt;0")+1),"")))))</f>
      </c>
      <c r="K90" s="25">
        <f>IF((J90=""),"",IF((J90&gt;80.49),"Y","N"))</f>
      </c>
      <c r="L90" s="34"/>
      <c r="M90" s="156" t="s">
        <v>100</v>
      </c>
      <c r="N90" s="157"/>
      <c r="O90" s="114"/>
      <c r="P90" s="114"/>
      <c r="Q90" s="115"/>
      <c r="R90" s="116"/>
      <c r="S90" s="26">
        <f>IF(COUNTA(O90:R90)=4,AVERAGE(O90:R90),IF(COUNTA(R81,O90:Q90)=4,AVERAGE(R81,O90:Q90),IF(COUNTA(Q81:R81,O90:P90)=4,AVERAGE(Q81:R81,O90:P90),IF(COUNTA(P81:R81,O90)=4,AVERAGE(P81:R81,O90),""))))</f>
      </c>
      <c r="T90" s="25">
        <f>IF(OR(S90="",S90="N/A"),"",IF((S90&gt;60.49),"N","Y"))</f>
      </c>
      <c r="U90" s="30">
        <f>IF(COUNTA(P90:R90)=3,SUM(P90:R90,INDEX(P90:R90,MATCH(1000,P90:R90)))/(COUNT(P90:R90,"&gt;0")+1),IF(COUNTA(O90:Q90)=3,SUM(O90:Q90,INDEX(O90:Q90,MATCH(1000,O90:Q90)))/(COUNT(O90:Q90,"&gt;0")+1),IF(COUNTA(R81,O90:P90)=3,SUM(R81,O90:P90,IF(COUNT(O90:P90,"&gt;0")&gt;=1,INDEX(O90:P90,MATCH(1000,O90:P90)),R81))/(COUNT(R81,O90:P90,"&gt;0")+1),IF(COUNT(O90,"&gt;0")&gt;=1,SUM(Q81:R81,2*O90)/(COUNT(Q81:R81,O90,"&gt;0")+1),IF(AND(COUNT(O90,"&gt;0")=0,COUNTA(O90)=1),SUM(Q81:R81,INDEX(Q81:R81,MATCH(1000,Q81:R81)))/(COUNT(Q81:R81,"&gt;0")+1),"")))))</f>
      </c>
      <c r="V90" s="25">
        <f>IF((U90=""),"",IF((U90&gt;60.49),"Y","N"))</f>
      </c>
    </row>
    <row r="91" spans="1:22" s="1" customFormat="1" ht="16.5" customHeight="1" hidden="1" thickBot="1">
      <c r="A91"/>
      <c r="B91" s="132" t="s">
        <v>15</v>
      </c>
      <c r="C91" s="133"/>
      <c r="D91" s="105"/>
      <c r="E91" s="105"/>
      <c r="F91" s="105"/>
      <c r="G91" s="105"/>
      <c r="H91" s="29"/>
      <c r="I91" s="29"/>
      <c r="J91" s="29"/>
      <c r="K91" s="29"/>
      <c r="L91" s="34"/>
      <c r="M91" s="132" t="s">
        <v>15</v>
      </c>
      <c r="N91" s="133"/>
      <c r="O91" s="108"/>
      <c r="P91" s="108"/>
      <c r="Q91" s="108"/>
      <c r="R91" s="108"/>
      <c r="S91" s="29"/>
      <c r="T91" s="29"/>
      <c r="U91" s="29"/>
      <c r="V91" s="29"/>
    </row>
    <row r="92" spans="1:22" s="1" customFormat="1" ht="16.5" customHeight="1" hidden="1">
      <c r="A92"/>
      <c r="B92" s="134" t="s">
        <v>99</v>
      </c>
      <c r="C92" s="135"/>
      <c r="D92" s="114"/>
      <c r="E92" s="114"/>
      <c r="F92" s="115"/>
      <c r="G92" s="116"/>
      <c r="H92" s="26">
        <f>IF(COUNTA(D92:G92)=4,AVERAGE(D92:G92),IF(COUNTA(G89,D92:F92)=4,AVERAGE(G89,D92:F92),IF(COUNTA(F89:G89,D92:E92)=4,AVERAGE(F89:G89,D92:E92),IF(COUNTA(E89:G89,D92)=4,AVERAGE(E89:G89,D92),""))))</f>
      </c>
      <c r="I92" s="27">
        <f>IF(OR(H92="",H92="N/A"),"",IF((H92&gt;80.49),"N","Y"))</f>
      </c>
      <c r="J92" s="30">
        <f>IF(COUNTA(E92:G92)=3,SUM(E92:G92,INDEX(E92:G92,MATCH(1000,E92:G92)))/(COUNT(E92:G92,"&gt;0")+1),IF(COUNTA(D92:F92)=3,SUM(D92:F92,INDEX(D92:F92,MATCH(1000,D92:F92)))/(COUNT(D92:F92,"&gt;0")+1),IF(COUNTA(G89,D92:E92)=3,SUM(G89,D92:E92,IF(COUNT(D92:E92,"&gt;0")&gt;=1,INDEX(D92:E92,MATCH(1000,D92:E92)),G89))/(COUNT(G80,D92:E92,"&gt;0")+1),IF(COUNT(D92,"&gt;0")&gt;=1,SUM(F89:G89,2*D92)/(COUNT(F89:G89,D92,"&gt;0")+1),IF(AND(COUNT(D92,"&gt;0")=0,COUNTA(D92)=1),SUM(F89:G89,INDEX(F89:G89,MATCH(1000,F89:G89)))/(COUNT(F89:G89,"&gt;0")+1),"")))))</f>
      </c>
      <c r="K92" s="25">
        <f>IF((J92=""),"",IF((J92&gt;80.49),"Y","N"))</f>
      </c>
      <c r="L92" s="34"/>
      <c r="M92" s="134" t="s">
        <v>99</v>
      </c>
      <c r="N92" s="135"/>
      <c r="O92" s="114"/>
      <c r="P92" s="114"/>
      <c r="Q92" s="115"/>
      <c r="R92" s="116"/>
      <c r="S92" s="26">
        <f>IF(COUNTA(O92:R92)=4,AVERAGE(O92:R92),IF(COUNTA(R89,O92:Q92)=4,AVERAGE(R89,O92:Q92),IF(COUNTA(Q89:R89,O92:P92)=4,AVERAGE(Q89:R89,O92:P92),IF(COUNTA(P89:R89,O92)=4,AVERAGE(P89:R89,O92),""))))</f>
      </c>
      <c r="T92" s="27">
        <f>IF(OR(S92="",S92="N/A"),"",IF((S92&gt;60.49),"N","Y"))</f>
      </c>
      <c r="U92" s="30">
        <f>IF(COUNTA(P92:R92)=3,SUM(P92:R92,INDEX(P92:R92,MATCH(1000,P92:R92)))/(COUNT(P92:R92,"&gt;0")+1),IF(COUNTA(O92:Q92)=3,SUM(O92:Q92,INDEX(O92:Q92,MATCH(1000,O92:Q92)))/(COUNT(O92:Q92,"&gt;0")+1),IF(COUNTA(R89,O92:P92)=3,SUM(R89,O92:P92,IF(COUNT(O92:P92,"&gt;0")&gt;=1,INDEX(O92:P92,MATCH(1000,O92:P92)),R89))/(COUNT(R80,O92:P92,"&gt;0")+1),IF(COUNT(O92,"&gt;0")&gt;=1,SUM(Q89:R89,2*O92)/(COUNT(Q89:R89,O92,"&gt;0")+1),IF(AND(COUNT(O92,"&gt;0")=0,COUNTA(O92)=1),SUM(Q89:R89,INDEX(Q89:R89,MATCH(1000,Q89:R89)))/(COUNT(Q89:R89,"&gt;0")+1),"")))))</f>
      </c>
      <c r="V92" s="25">
        <f>IF((U92=""),"",IF((U92&gt;60.49),"Y","N"))</f>
      </c>
    </row>
    <row r="93" spans="1:22" s="1" customFormat="1" ht="16.5" customHeight="1" hidden="1" thickBot="1">
      <c r="A93"/>
      <c r="B93" s="156" t="s">
        <v>100</v>
      </c>
      <c r="C93" s="157"/>
      <c r="D93" s="120"/>
      <c r="E93" s="120"/>
      <c r="F93" s="121"/>
      <c r="G93" s="122"/>
      <c r="H93" s="37">
        <f>IF(COUNTA(D93:G93)=4,AVERAGE(D93:G93),IF(COUNTA(G90,D93:F93)=4,AVERAGE(G90,D93:F93),IF(COUNTA(F90:G90,D93:E93)=4,AVERAGE(F90:G90,D93:E93),IF(COUNTA(E90:G90,D93)=4,AVERAGE(E90:G90,D93),""))))</f>
      </c>
      <c r="I93" s="28">
        <f>IF(OR(H93="",H93="N/A"),"",IF((H93&gt;80.49),"N","Y"))</f>
      </c>
      <c r="J93" s="38">
        <f>IF(COUNTA(E93:G93)=3,SUM(E93:G93,INDEX(E93:G93,MATCH(1000,E93:G93)))/(COUNT(E93:G93,"&gt;0")+1),IF(COUNTA(D93:F93)=3,SUM(D93:F93,INDEX(D93:F93,MATCH(1000,D93:F93)))/(COUNT(D93:F93,"&gt;0")+1),IF(COUNTA(G90,D93:E93)=3,SUM(G90,D93:E93,IF(COUNT(D93:E93,"&gt;0")&gt;=1,INDEX(D93:E93,MATCH(1000,D93:E93)),G90))/(COUNT(G81,D93:E93,"&gt;0")+1),IF(COUNT(D93,"&gt;0")&gt;=1,SUM(F90:G90,2*D93)/(COUNT(F90:G90,D93,"&gt;0")+1),IF(AND(COUNT(D93,"&gt;0")=0,COUNTA(D93)=1),SUM(F90:G90,INDEX(F90:G90,MATCH(1000,F90:G90)))/(COUNT(F90:G90,"&gt;0")+1),"")))))</f>
      </c>
      <c r="K93" s="28">
        <f>IF((J93=""),"",IF((J93&gt;80.49),"Y","N"))</f>
      </c>
      <c r="L93" s="34"/>
      <c r="M93" s="156" t="s">
        <v>100</v>
      </c>
      <c r="N93" s="157"/>
      <c r="O93" s="120"/>
      <c r="P93" s="120"/>
      <c r="Q93" s="121"/>
      <c r="R93" s="122"/>
      <c r="S93" s="37">
        <f>IF(COUNTA(O93:R93)=4,AVERAGE(O93:R93),IF(COUNTA(R90,O93:Q93)=4,AVERAGE(R90,O93:Q93),IF(COUNTA(Q90:R90,O93:P93)=4,AVERAGE(Q90:R90,O93:P93),IF(COUNTA(P90:R90,O93)=4,AVERAGE(P90:R90,O93),""))))</f>
      </c>
      <c r="T93" s="28">
        <f>IF(OR(S93="",S93="N/A"),"",IF((S93&gt;60.49),"N","Y"))</f>
      </c>
      <c r="U93" s="38">
        <f>IF(COUNTA(P93:R93)=3,SUM(P93:R93,INDEX(P93:R93,MATCH(1000,P93:R93)))/(COUNT(P93:R93,"&gt;0")+1),IF(COUNTA(O93:Q93)=3,SUM(O93:Q93,INDEX(O93:Q93,MATCH(1000,O93:Q93)))/(COUNT(O93:Q93,"&gt;0")+1),IF(COUNTA(R90,O93:P93)=3,SUM(R90,O93:P93,IF(COUNT(O93:P93,"&gt;0")&gt;=1,INDEX(O93:P93,MATCH(1000,O93:P93)),R90))/(COUNT(R81,O93:P93,"&gt;0")+1),IF(COUNT(O93,"&gt;0")&gt;=1,SUM(Q90:R90,2*O93)/(COUNT(Q90:R90,O93,"&gt;0")+1),IF(AND(COUNT(O93,"&gt;0")=0,COUNTA(O93)=1),SUM(Q90:R90,INDEX(Q90:R90,MATCH(1000,Q90:R90)))/(COUNT(Q90:R90,"&gt;0")+1),"")))))</f>
      </c>
      <c r="V93" s="28">
        <f>IF((U93=""),"",IF((U93&gt;60.49),"Y","N"))</f>
      </c>
    </row>
    <row r="94" spans="1:20" s="1" customFormat="1" ht="16.5" thickBot="1">
      <c r="A94"/>
      <c r="B94" s="52"/>
      <c r="C94" s="75"/>
      <c r="D94" s="76"/>
      <c r="E94" s="76"/>
      <c r="F94" s="77"/>
      <c r="G94" s="78"/>
      <c r="H94" s="79"/>
      <c r="I94" s="79"/>
      <c r="J94" s="16"/>
      <c r="K94" s="16"/>
      <c r="N94" s="3"/>
      <c r="O94" s="4"/>
      <c r="P94" s="4"/>
      <c r="Q94" s="5"/>
      <c r="R94" s="6"/>
      <c r="S94" s="7"/>
      <c r="T94" s="7"/>
    </row>
    <row r="95" spans="1:22" s="1" customFormat="1" ht="51.75" customHeight="1" thickBot="1">
      <c r="A95"/>
      <c r="B95" s="169" t="s">
        <v>17</v>
      </c>
      <c r="C95" s="170"/>
      <c r="D95" s="170"/>
      <c r="E95" s="170"/>
      <c r="F95" s="170"/>
      <c r="G95" s="170"/>
      <c r="H95" s="170"/>
      <c r="I95" s="170"/>
      <c r="J95" s="170"/>
      <c r="K95" s="171"/>
      <c r="L95" s="35"/>
      <c r="M95" s="183" t="s">
        <v>4</v>
      </c>
      <c r="N95" s="184"/>
      <c r="O95" s="184"/>
      <c r="P95" s="184"/>
      <c r="Q95" s="184"/>
      <c r="R95" s="184"/>
      <c r="S95" s="184"/>
      <c r="T95" s="184"/>
      <c r="U95" s="184"/>
      <c r="V95" s="185"/>
    </row>
    <row r="96" spans="1:22" s="1" customFormat="1" ht="12.75" customHeight="1" thickBot="1">
      <c r="A96"/>
      <c r="B96" s="52"/>
      <c r="C96" s="80"/>
      <c r="D96" s="81"/>
      <c r="E96" s="81"/>
      <c r="F96" s="81"/>
      <c r="G96" s="82"/>
      <c r="H96" s="82"/>
      <c r="I96" s="82"/>
      <c r="J96" s="81"/>
      <c r="K96" s="82"/>
      <c r="L96" s="10"/>
      <c r="M96" s="10"/>
      <c r="N96" s="8"/>
      <c r="O96" s="9"/>
      <c r="P96" s="9"/>
      <c r="Q96" s="9"/>
      <c r="R96" s="10"/>
      <c r="S96" s="10"/>
      <c r="T96" s="10"/>
      <c r="U96" s="9"/>
      <c r="V96" s="10"/>
    </row>
    <row r="97" spans="1:22" s="1" customFormat="1" ht="21" customHeight="1">
      <c r="A97"/>
      <c r="B97" s="160" t="s">
        <v>32</v>
      </c>
      <c r="C97" s="161"/>
      <c r="D97" s="161"/>
      <c r="E97" s="161"/>
      <c r="F97" s="161"/>
      <c r="G97" s="161"/>
      <c r="H97" s="161"/>
      <c r="I97" s="161"/>
      <c r="J97" s="161"/>
      <c r="K97" s="162"/>
      <c r="L97" s="23"/>
      <c r="M97" s="160" t="s">
        <v>33</v>
      </c>
      <c r="N97" s="186"/>
      <c r="O97" s="186"/>
      <c r="P97" s="186"/>
      <c r="Q97" s="186"/>
      <c r="R97" s="186"/>
      <c r="S97" s="186"/>
      <c r="T97" s="186"/>
      <c r="U97" s="186"/>
      <c r="V97" s="187"/>
    </row>
    <row r="98" spans="1:22" s="1" customFormat="1" ht="20.25" customHeight="1">
      <c r="A98"/>
      <c r="B98" s="163"/>
      <c r="C98" s="164"/>
      <c r="D98" s="164"/>
      <c r="E98" s="164"/>
      <c r="F98" s="164"/>
      <c r="G98" s="164"/>
      <c r="H98" s="164"/>
      <c r="I98" s="164"/>
      <c r="J98" s="164"/>
      <c r="K98" s="165"/>
      <c r="L98" s="23"/>
      <c r="M98" s="188"/>
      <c r="N98" s="189"/>
      <c r="O98" s="189"/>
      <c r="P98" s="189"/>
      <c r="Q98" s="189"/>
      <c r="R98" s="189"/>
      <c r="S98" s="189"/>
      <c r="T98" s="189"/>
      <c r="U98" s="189"/>
      <c r="V98" s="190"/>
    </row>
    <row r="99" spans="1:22" s="1" customFormat="1" ht="40.5" customHeight="1" thickBot="1">
      <c r="A99"/>
      <c r="B99" s="166"/>
      <c r="C99" s="167"/>
      <c r="D99" s="167"/>
      <c r="E99" s="167"/>
      <c r="F99" s="167"/>
      <c r="G99" s="167"/>
      <c r="H99" s="167"/>
      <c r="I99" s="167"/>
      <c r="J99" s="167"/>
      <c r="K99" s="168"/>
      <c r="L99" s="23"/>
      <c r="M99" s="191"/>
      <c r="N99" s="192"/>
      <c r="O99" s="192"/>
      <c r="P99" s="192"/>
      <c r="Q99" s="192"/>
      <c r="R99" s="192"/>
      <c r="S99" s="192"/>
      <c r="T99" s="192"/>
      <c r="U99" s="192"/>
      <c r="V99" s="193"/>
    </row>
    <row r="100" spans="1:22" s="1" customFormat="1" ht="11.25" customHeight="1">
      <c r="A100"/>
      <c r="B100" s="52"/>
      <c r="C100" s="74"/>
      <c r="D100" s="74"/>
      <c r="E100" s="74"/>
      <c r="F100" s="74"/>
      <c r="G100" s="74"/>
      <c r="H100" s="74"/>
      <c r="I100" s="74"/>
      <c r="J100" s="74"/>
      <c r="K100" s="74"/>
      <c r="L100" s="14"/>
      <c r="M100" s="14"/>
      <c r="N100" s="14"/>
      <c r="O100" s="14"/>
      <c r="P100" s="14"/>
      <c r="Q100" s="14"/>
      <c r="R100" s="14"/>
      <c r="S100" s="14"/>
      <c r="T100" s="14"/>
      <c r="U100" s="14"/>
      <c r="V100" s="14"/>
    </row>
    <row r="101" spans="1:22" s="1" customFormat="1" ht="38.25" customHeight="1">
      <c r="A101"/>
      <c r="B101" s="172" t="s">
        <v>18</v>
      </c>
      <c r="C101" s="173"/>
      <c r="D101" s="173"/>
      <c r="E101" s="173"/>
      <c r="F101" s="173"/>
      <c r="G101" s="173"/>
      <c r="H101" s="173"/>
      <c r="I101" s="173"/>
      <c r="J101" s="173"/>
      <c r="K101" s="173"/>
      <c r="L101" s="22"/>
      <c r="M101" s="174" t="s">
        <v>7</v>
      </c>
      <c r="N101" s="175"/>
      <c r="O101" s="127"/>
      <c r="P101" s="128"/>
      <c r="Q101" s="128"/>
      <c r="R101" s="128"/>
      <c r="S101" s="129"/>
      <c r="T101" s="101" t="s">
        <v>5</v>
      </c>
      <c r="U101" s="130"/>
      <c r="V101" s="131"/>
    </row>
    <row r="102" spans="1:20" s="1" customFormat="1" ht="17.25" customHeight="1">
      <c r="A102"/>
      <c r="B102" s="16" t="s">
        <v>16</v>
      </c>
      <c r="C102" s="52"/>
      <c r="D102" s="16"/>
      <c r="E102" s="16"/>
      <c r="F102" s="16"/>
      <c r="G102" s="16"/>
      <c r="H102" s="16"/>
      <c r="I102" s="16"/>
      <c r="J102" s="16"/>
      <c r="K102" s="16"/>
      <c r="M102" s="16" t="s">
        <v>16</v>
      </c>
      <c r="O102"/>
      <c r="P102"/>
      <c r="Q102"/>
      <c r="R102"/>
      <c r="S102"/>
      <c r="T102"/>
    </row>
    <row r="103" spans="1:22" s="1" customFormat="1" ht="15" customHeight="1">
      <c r="A103"/>
      <c r="B103" s="17" t="s">
        <v>34</v>
      </c>
      <c r="C103" s="52"/>
      <c r="D103" s="17"/>
      <c r="E103" s="17"/>
      <c r="F103" s="17"/>
      <c r="G103" s="17"/>
      <c r="H103" s="17"/>
      <c r="I103" s="17"/>
      <c r="J103" s="83"/>
      <c r="K103" s="83"/>
      <c r="L103" s="12"/>
      <c r="M103" s="17" t="s">
        <v>34</v>
      </c>
      <c r="O103" s="11"/>
      <c r="P103" s="11"/>
      <c r="Q103" s="11"/>
      <c r="R103" s="11"/>
      <c r="S103" s="11"/>
      <c r="T103" s="11"/>
      <c r="U103" s="12"/>
      <c r="V103" s="12"/>
    </row>
    <row r="104" spans="1:22" s="1" customFormat="1" ht="15" customHeight="1">
      <c r="A104"/>
      <c r="B104" s="124" t="s">
        <v>109</v>
      </c>
      <c r="C104" s="123"/>
      <c r="D104" s="18"/>
      <c r="E104" s="18"/>
      <c r="F104" s="18"/>
      <c r="G104" s="18"/>
      <c r="H104" s="18"/>
      <c r="I104" s="18"/>
      <c r="J104" s="18"/>
      <c r="K104" s="18"/>
      <c r="L104" s="36"/>
      <c r="M104" s="18" t="s">
        <v>110</v>
      </c>
      <c r="O104" s="13"/>
      <c r="P104" s="13"/>
      <c r="Q104" s="13"/>
      <c r="R104" s="13"/>
      <c r="S104" s="13"/>
      <c r="T104" s="13"/>
      <c r="U104" s="13"/>
      <c r="V104" s="13"/>
    </row>
    <row r="105" spans="1:22" s="1" customFormat="1" ht="15" customHeight="1">
      <c r="A105"/>
      <c r="B105" s="52"/>
      <c r="C105" s="84"/>
      <c r="D105" s="18"/>
      <c r="E105" s="18"/>
      <c r="F105" s="18"/>
      <c r="G105" s="18"/>
      <c r="H105" s="18"/>
      <c r="I105" s="18"/>
      <c r="J105" s="18"/>
      <c r="K105" s="18"/>
      <c r="L105" s="36"/>
      <c r="M105" s="36"/>
      <c r="N105" s="18"/>
      <c r="O105" s="13"/>
      <c r="P105" s="13"/>
      <c r="Q105" s="13"/>
      <c r="R105" s="13"/>
      <c r="S105" s="13"/>
      <c r="T105" s="13"/>
      <c r="U105" s="13"/>
      <c r="V105" s="13"/>
    </row>
    <row r="106" spans="2:11" ht="15.75">
      <c r="B106" s="52"/>
      <c r="C106" s="52"/>
      <c r="D106" s="52"/>
      <c r="E106" s="52"/>
      <c r="F106" s="52"/>
      <c r="G106" s="52"/>
      <c r="H106" s="52"/>
      <c r="I106" s="52"/>
      <c r="J106" s="52"/>
      <c r="K106" s="52"/>
    </row>
    <row r="107" spans="1:22" s="1" customFormat="1" ht="15" customHeight="1">
      <c r="A107"/>
      <c r="B107" s="52"/>
      <c r="C107" s="18"/>
      <c r="D107" s="18"/>
      <c r="E107" s="18"/>
      <c r="F107" s="18"/>
      <c r="G107" s="18"/>
      <c r="H107" s="18"/>
      <c r="I107" s="18"/>
      <c r="J107" s="18"/>
      <c r="K107" s="18"/>
      <c r="L107" s="36"/>
      <c r="M107" s="36"/>
      <c r="N107" s="13"/>
      <c r="O107" s="13"/>
      <c r="P107" s="13"/>
      <c r="Q107" s="13"/>
      <c r="R107" s="13"/>
      <c r="S107" s="13"/>
      <c r="T107" s="13"/>
      <c r="U107" s="13"/>
      <c r="V107" s="13"/>
    </row>
    <row r="108" spans="1:22" s="1" customFormat="1" ht="15" customHeight="1">
      <c r="A108"/>
      <c r="B108" s="52"/>
      <c r="C108" s="18"/>
      <c r="D108" s="18"/>
      <c r="E108" s="18"/>
      <c r="F108" s="18"/>
      <c r="G108" s="18"/>
      <c r="H108" s="18"/>
      <c r="I108" s="18"/>
      <c r="J108" s="18"/>
      <c r="K108" s="18"/>
      <c r="L108" s="36"/>
      <c r="M108" s="36"/>
      <c r="N108" s="13"/>
      <c r="O108" s="13"/>
      <c r="P108" s="13"/>
      <c r="Q108" s="13"/>
      <c r="R108" s="13"/>
      <c r="S108" s="13"/>
      <c r="T108" s="13"/>
      <c r="U108" s="13"/>
      <c r="V108" s="13"/>
    </row>
    <row r="109" spans="1:22" s="1" customFormat="1" ht="15" customHeight="1">
      <c r="A109"/>
      <c r="B109" s="52"/>
      <c r="C109" s="18"/>
      <c r="D109" s="18"/>
      <c r="E109" s="18"/>
      <c r="F109" s="18"/>
      <c r="G109" s="18"/>
      <c r="H109" s="18"/>
      <c r="I109" s="18"/>
      <c r="J109" s="18"/>
      <c r="K109" s="18"/>
      <c r="L109" s="36"/>
      <c r="M109" s="36"/>
      <c r="N109" s="13"/>
      <c r="O109" s="13"/>
      <c r="P109" s="13"/>
      <c r="Q109" s="13"/>
      <c r="R109" s="13"/>
      <c r="S109" s="13"/>
      <c r="T109" s="13"/>
      <c r="U109" s="13"/>
      <c r="V109" s="13"/>
    </row>
    <row r="110" spans="1:22" s="1" customFormat="1" ht="15" customHeight="1">
      <c r="A110"/>
      <c r="B110" s="52"/>
      <c r="C110" s="18"/>
      <c r="D110" s="18"/>
      <c r="E110" s="18"/>
      <c r="F110" s="18"/>
      <c r="G110" s="18"/>
      <c r="H110" s="18"/>
      <c r="I110" s="18"/>
      <c r="J110" s="18"/>
      <c r="K110" s="18"/>
      <c r="L110" s="36"/>
      <c r="M110" s="36"/>
      <c r="N110" s="13"/>
      <c r="O110" s="13"/>
      <c r="P110" s="13"/>
      <c r="Q110" s="13"/>
      <c r="R110" s="13"/>
      <c r="S110" s="13"/>
      <c r="T110" s="13"/>
      <c r="U110" s="13"/>
      <c r="V110" s="13"/>
    </row>
    <row r="111" spans="1:22" s="1" customFormat="1" ht="15" customHeight="1">
      <c r="A111"/>
      <c r="B111" s="52"/>
      <c r="C111" s="18"/>
      <c r="D111" s="18"/>
      <c r="E111" s="18"/>
      <c r="F111" s="18"/>
      <c r="G111" s="18"/>
      <c r="H111" s="18"/>
      <c r="I111" s="18"/>
      <c r="J111" s="18"/>
      <c r="K111" s="18"/>
      <c r="L111" s="36"/>
      <c r="M111" s="36"/>
      <c r="N111" s="13"/>
      <c r="O111" s="13"/>
      <c r="P111" s="13"/>
      <c r="Q111" s="13"/>
      <c r="R111" s="13"/>
      <c r="S111" s="13"/>
      <c r="T111" s="13"/>
      <c r="U111" s="13"/>
      <c r="V111" s="13"/>
    </row>
    <row r="112" spans="1:22" s="1" customFormat="1" ht="30" customHeight="1">
      <c r="A112"/>
      <c r="B112" s="52"/>
      <c r="C112" s="18"/>
      <c r="D112" s="18"/>
      <c r="E112" s="18"/>
      <c r="F112" s="18"/>
      <c r="G112" s="18"/>
      <c r="H112" s="18"/>
      <c r="I112" s="18"/>
      <c r="J112" s="18"/>
      <c r="K112" s="18"/>
      <c r="L112" s="36"/>
      <c r="M112" s="36"/>
      <c r="N112" s="13"/>
      <c r="O112" s="13"/>
      <c r="P112" s="13"/>
      <c r="Q112" s="13"/>
      <c r="R112" s="13"/>
      <c r="S112" s="13"/>
      <c r="T112" s="13"/>
      <c r="U112" s="13"/>
      <c r="V112" s="13"/>
    </row>
    <row r="113" spans="1:22" s="1" customFormat="1" ht="15" customHeight="1">
      <c r="A113"/>
      <c r="B113"/>
      <c r="C113" s="13"/>
      <c r="D113" s="13"/>
      <c r="E113" s="13"/>
      <c r="F113" s="13"/>
      <c r="G113" s="13"/>
      <c r="H113" s="13"/>
      <c r="I113" s="13"/>
      <c r="J113" s="13"/>
      <c r="K113" s="13"/>
      <c r="L113" s="36"/>
      <c r="M113" s="36"/>
      <c r="N113" s="13"/>
      <c r="O113" s="13"/>
      <c r="P113" s="13"/>
      <c r="Q113" s="13"/>
      <c r="R113" s="13"/>
      <c r="S113" s="13"/>
      <c r="T113" s="13"/>
      <c r="U113" s="13"/>
      <c r="V113" s="13"/>
    </row>
  </sheetData>
  <sheetProtection sheet="1" formatCells="0" formatRows="0"/>
  <mergeCells count="186">
    <mergeCell ref="B11:C13"/>
    <mergeCell ref="M11:N13"/>
    <mergeCell ref="M86:N86"/>
    <mergeCell ref="M87:N87"/>
    <mergeCell ref="M95:V95"/>
    <mergeCell ref="M97:V99"/>
    <mergeCell ref="M65:N65"/>
    <mergeCell ref="M66:N66"/>
    <mergeCell ref="M67:N67"/>
    <mergeCell ref="M68:N68"/>
    <mergeCell ref="M101:N101"/>
    <mergeCell ref="N8:R8"/>
    <mergeCell ref="M72:N72"/>
    <mergeCell ref="M73:N73"/>
    <mergeCell ref="M74:N74"/>
    <mergeCell ref="M75:N75"/>
    <mergeCell ref="M76:N76"/>
    <mergeCell ref="M77:N77"/>
    <mergeCell ref="M63:N63"/>
    <mergeCell ref="M64:N64"/>
    <mergeCell ref="M54:N54"/>
    <mergeCell ref="M55:N55"/>
    <mergeCell ref="M59:N59"/>
    <mergeCell ref="M60:N60"/>
    <mergeCell ref="M61:N61"/>
    <mergeCell ref="M62:N62"/>
    <mergeCell ref="M48:N48"/>
    <mergeCell ref="M49:N49"/>
    <mergeCell ref="M50:N50"/>
    <mergeCell ref="M51:N51"/>
    <mergeCell ref="M52:N52"/>
    <mergeCell ref="M53:N53"/>
    <mergeCell ref="M42:N42"/>
    <mergeCell ref="M43:N43"/>
    <mergeCell ref="M44:N44"/>
    <mergeCell ref="M45:N45"/>
    <mergeCell ref="M46:N46"/>
    <mergeCell ref="M47:N47"/>
    <mergeCell ref="M33:N33"/>
    <mergeCell ref="M34:N34"/>
    <mergeCell ref="M38:N38"/>
    <mergeCell ref="M39:N39"/>
    <mergeCell ref="M40:N40"/>
    <mergeCell ref="M41:N41"/>
    <mergeCell ref="M27:N27"/>
    <mergeCell ref="M28:N28"/>
    <mergeCell ref="M29:N29"/>
    <mergeCell ref="M30:N30"/>
    <mergeCell ref="M31:N31"/>
    <mergeCell ref="M32:N32"/>
    <mergeCell ref="M21:N21"/>
    <mergeCell ref="M22:N22"/>
    <mergeCell ref="M23:N23"/>
    <mergeCell ref="M24:N24"/>
    <mergeCell ref="M25:N25"/>
    <mergeCell ref="M26:N26"/>
    <mergeCell ref="M88:N88"/>
    <mergeCell ref="M89:N89"/>
    <mergeCell ref="M90:N90"/>
    <mergeCell ref="M91:N91"/>
    <mergeCell ref="M92:N92"/>
    <mergeCell ref="M93:N93"/>
    <mergeCell ref="M80:N80"/>
    <mergeCell ref="M83:N83"/>
    <mergeCell ref="M84:N84"/>
    <mergeCell ref="M85:N85"/>
    <mergeCell ref="M81:N81"/>
    <mergeCell ref="M82:N82"/>
    <mergeCell ref="C8:G8"/>
    <mergeCell ref="B97:K99"/>
    <mergeCell ref="B95:K95"/>
    <mergeCell ref="B101:K101"/>
    <mergeCell ref="M14:N14"/>
    <mergeCell ref="M15:N15"/>
    <mergeCell ref="M16:N16"/>
    <mergeCell ref="M35:N35"/>
    <mergeCell ref="M36:N36"/>
    <mergeCell ref="B89:C89"/>
    <mergeCell ref="B90:C90"/>
    <mergeCell ref="B91:C91"/>
    <mergeCell ref="B92:C92"/>
    <mergeCell ref="B93:C93"/>
    <mergeCell ref="B17:C17"/>
    <mergeCell ref="B31:C31"/>
    <mergeCell ref="B32:C32"/>
    <mergeCell ref="B33:C33"/>
    <mergeCell ref="B34:C34"/>
    <mergeCell ref="B83:C83"/>
    <mergeCell ref="B88:C88"/>
    <mergeCell ref="B77:C77"/>
    <mergeCell ref="B78:C78"/>
    <mergeCell ref="B79:C79"/>
    <mergeCell ref="B80:C80"/>
    <mergeCell ref="B81:C81"/>
    <mergeCell ref="B75:C75"/>
    <mergeCell ref="B76:C76"/>
    <mergeCell ref="B84:C84"/>
    <mergeCell ref="B85:C85"/>
    <mergeCell ref="B86:C86"/>
    <mergeCell ref="B87:C87"/>
    <mergeCell ref="B66:C66"/>
    <mergeCell ref="B67:C67"/>
    <mergeCell ref="B68:C68"/>
    <mergeCell ref="B69:C69"/>
    <mergeCell ref="B70:C70"/>
    <mergeCell ref="B82:C82"/>
    <mergeCell ref="B71:C71"/>
    <mergeCell ref="B72:C72"/>
    <mergeCell ref="B73:C73"/>
    <mergeCell ref="B74:C74"/>
    <mergeCell ref="B60:C60"/>
    <mergeCell ref="B61:C61"/>
    <mergeCell ref="B62:C62"/>
    <mergeCell ref="B63:C63"/>
    <mergeCell ref="B64:C64"/>
    <mergeCell ref="B65:C65"/>
    <mergeCell ref="B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B45:C45"/>
    <mergeCell ref="B46:C46"/>
    <mergeCell ref="B47:C47"/>
    <mergeCell ref="B36:C36"/>
    <mergeCell ref="B37:C37"/>
    <mergeCell ref="B38:C38"/>
    <mergeCell ref="B39:C39"/>
    <mergeCell ref="B40:C40"/>
    <mergeCell ref="B41:C41"/>
    <mergeCell ref="B26:C26"/>
    <mergeCell ref="B27:C27"/>
    <mergeCell ref="B28:C28"/>
    <mergeCell ref="B29:C29"/>
    <mergeCell ref="B30:C30"/>
    <mergeCell ref="B35:C35"/>
    <mergeCell ref="B20:C20"/>
    <mergeCell ref="B21:C21"/>
    <mergeCell ref="B22:C22"/>
    <mergeCell ref="B23:C23"/>
    <mergeCell ref="B24:C24"/>
    <mergeCell ref="B25:C25"/>
    <mergeCell ref="B14:C14"/>
    <mergeCell ref="B15:C15"/>
    <mergeCell ref="B16:C16"/>
    <mergeCell ref="B18:C18"/>
    <mergeCell ref="M37:N37"/>
    <mergeCell ref="M17:N17"/>
    <mergeCell ref="M18:N18"/>
    <mergeCell ref="M19:N19"/>
    <mergeCell ref="M20:N20"/>
    <mergeCell ref="B19:C19"/>
    <mergeCell ref="J8:K8"/>
    <mergeCell ref="U8:V8"/>
    <mergeCell ref="O11:V11"/>
    <mergeCell ref="O12:R12"/>
    <mergeCell ref="S12:S14"/>
    <mergeCell ref="T12:T14"/>
    <mergeCell ref="U12:U14"/>
    <mergeCell ref="V12:V14"/>
    <mergeCell ref="D12:G12"/>
    <mergeCell ref="J12:J14"/>
    <mergeCell ref="H12:H14"/>
    <mergeCell ref="D11:K11"/>
    <mergeCell ref="I12:I14"/>
    <mergeCell ref="K12:K14"/>
    <mergeCell ref="O101:S101"/>
    <mergeCell ref="U101:V101"/>
    <mergeCell ref="M56:N56"/>
    <mergeCell ref="M57:N57"/>
    <mergeCell ref="M58:N58"/>
    <mergeCell ref="M69:N69"/>
    <mergeCell ref="M70:N70"/>
    <mergeCell ref="M71:N71"/>
    <mergeCell ref="M78:N78"/>
    <mergeCell ref="M79:N79"/>
  </mergeCells>
  <conditionalFormatting sqref="I15 I83 I35 I56 I69">
    <cfRule type="containsText" priority="101" dxfId="88" operator="containsText" stopIfTrue="1" text="N">
      <formula>NOT(ISERROR(SEARCH("N",I15)))</formula>
    </cfRule>
  </conditionalFormatting>
  <conditionalFormatting sqref="K83:L83 K35:L35 K56:L56 K69:L69 L77 L17 K15:L16 L36:L38 L57:L59 L70:L72 L22:L34 L43:L55 L64:L68 L84:L87">
    <cfRule type="expression" priority="103" dxfId="89" stopIfTrue="1">
      <formula>NOT(ISERROR(SEARCH("Y",K15)))</formula>
    </cfRule>
  </conditionalFormatting>
  <conditionalFormatting sqref="V15 V83 V35 V56 V69">
    <cfRule type="containsText" priority="98" dxfId="88" operator="containsText" stopIfTrue="1" text="Y">
      <formula>NOT(ISERROR(SEARCH("Y",V15)))</formula>
    </cfRule>
  </conditionalFormatting>
  <conditionalFormatting sqref="T35 T83 T56 T69">
    <cfRule type="containsText" priority="97" dxfId="88" operator="containsText" stopIfTrue="1" text="N">
      <formula>NOT(ISERROR(SEARCH("N",T35)))</formula>
    </cfRule>
  </conditionalFormatting>
  <conditionalFormatting sqref="T15">
    <cfRule type="containsText" priority="96" dxfId="88" operator="containsText" stopIfTrue="1" text="N">
      <formula>NOT(ISERROR(SEARCH("N",T15)))</formula>
    </cfRule>
  </conditionalFormatting>
  <conditionalFormatting sqref="I78">
    <cfRule type="containsText" priority="94" dxfId="88" operator="containsText" stopIfTrue="1" text="N">
      <formula>NOT(ISERROR(SEARCH("N",I78)))</formula>
    </cfRule>
  </conditionalFormatting>
  <conditionalFormatting sqref="K78:L82">
    <cfRule type="expression" priority="95" dxfId="89" stopIfTrue="1">
      <formula>NOT(ISERROR(SEARCH("Y",K78)))</formula>
    </cfRule>
  </conditionalFormatting>
  <conditionalFormatting sqref="V78">
    <cfRule type="containsText" priority="93" dxfId="88" operator="containsText" stopIfTrue="1" text="Y">
      <formula>NOT(ISERROR(SEARCH("Y",V78)))</formula>
    </cfRule>
  </conditionalFormatting>
  <conditionalFormatting sqref="T78">
    <cfRule type="containsText" priority="92" dxfId="88" operator="containsText" stopIfTrue="1" text="N">
      <formula>NOT(ISERROR(SEARCH("N",T78)))</formula>
    </cfRule>
  </conditionalFormatting>
  <conditionalFormatting sqref="L18:L21">
    <cfRule type="expression" priority="91" dxfId="89" stopIfTrue="1">
      <formula>NOT(ISERROR(SEARCH("Y",L18)))</formula>
    </cfRule>
  </conditionalFormatting>
  <conditionalFormatting sqref="L39:L42">
    <cfRule type="expression" priority="87" dxfId="89" stopIfTrue="1">
      <formula>NOT(ISERROR(SEARCH("Y",L39)))</formula>
    </cfRule>
  </conditionalFormatting>
  <conditionalFormatting sqref="L60:L63">
    <cfRule type="expression" priority="83" dxfId="89" stopIfTrue="1">
      <formula>NOT(ISERROR(SEARCH("Y",L60)))</formula>
    </cfRule>
  </conditionalFormatting>
  <conditionalFormatting sqref="L73:L76">
    <cfRule type="expression" priority="79" dxfId="89" stopIfTrue="1">
      <formula>NOT(ISERROR(SEARCH("Y",L73)))</formula>
    </cfRule>
  </conditionalFormatting>
  <conditionalFormatting sqref="I91">
    <cfRule type="containsText" priority="74" dxfId="88" operator="containsText" stopIfTrue="1" text="N">
      <formula>NOT(ISERROR(SEARCH("N",I91)))</formula>
    </cfRule>
  </conditionalFormatting>
  <conditionalFormatting sqref="K91:L91 L92:L93">
    <cfRule type="expression" priority="75" dxfId="89" stopIfTrue="1">
      <formula>NOT(ISERROR(SEARCH("Y",K91)))</formula>
    </cfRule>
  </conditionalFormatting>
  <conditionalFormatting sqref="V91">
    <cfRule type="containsText" priority="73" dxfId="88" operator="containsText" stopIfTrue="1" text="Y">
      <formula>NOT(ISERROR(SEARCH("Y",V91)))</formula>
    </cfRule>
  </conditionalFormatting>
  <conditionalFormatting sqref="T91">
    <cfRule type="containsText" priority="72" dxfId="88" operator="containsText" stopIfTrue="1" text="N">
      <formula>NOT(ISERROR(SEARCH("N",T91)))</formula>
    </cfRule>
  </conditionalFormatting>
  <conditionalFormatting sqref="I88">
    <cfRule type="containsText" priority="70" dxfId="88" operator="containsText" stopIfTrue="1" text="N">
      <formula>NOT(ISERROR(SEARCH("N",I88)))</formula>
    </cfRule>
  </conditionalFormatting>
  <conditionalFormatting sqref="K88:L88 L89:L90">
    <cfRule type="expression" priority="71" dxfId="89" stopIfTrue="1">
      <formula>NOT(ISERROR(SEARCH("Y",K88)))</formula>
    </cfRule>
  </conditionalFormatting>
  <conditionalFormatting sqref="V88">
    <cfRule type="containsText" priority="69" dxfId="88" operator="containsText" stopIfTrue="1" text="Y">
      <formula>NOT(ISERROR(SEARCH("Y",V88)))</formula>
    </cfRule>
  </conditionalFormatting>
  <conditionalFormatting sqref="T88">
    <cfRule type="containsText" priority="68" dxfId="88" operator="containsText" stopIfTrue="1" text="N">
      <formula>NOT(ISERROR(SEARCH("N",T88)))</formula>
    </cfRule>
  </conditionalFormatting>
  <conditionalFormatting sqref="K17:K22">
    <cfRule type="expression" priority="67" dxfId="89" stopIfTrue="1">
      <formula>NOT(ISERROR(SEARCH("Y",K17)))</formula>
    </cfRule>
  </conditionalFormatting>
  <conditionalFormatting sqref="K36:K37">
    <cfRule type="expression" priority="66" dxfId="89" stopIfTrue="1">
      <formula>NOT(ISERROR(SEARCH("Y",K36)))</formula>
    </cfRule>
  </conditionalFormatting>
  <conditionalFormatting sqref="K38:K43">
    <cfRule type="expression" priority="65" dxfId="89" stopIfTrue="1">
      <formula>NOT(ISERROR(SEARCH("Y",K38)))</formula>
    </cfRule>
  </conditionalFormatting>
  <conditionalFormatting sqref="K57:K58">
    <cfRule type="expression" priority="64" dxfId="89" stopIfTrue="1">
      <formula>NOT(ISERROR(SEARCH("Y",K57)))</formula>
    </cfRule>
  </conditionalFormatting>
  <conditionalFormatting sqref="K59:K64">
    <cfRule type="expression" priority="63" dxfId="89" stopIfTrue="1">
      <formula>NOT(ISERROR(SEARCH("Y",K59)))</formula>
    </cfRule>
  </conditionalFormatting>
  <conditionalFormatting sqref="K70:K71">
    <cfRule type="expression" priority="62" dxfId="89" stopIfTrue="1">
      <formula>NOT(ISERROR(SEARCH("Y",K70)))</formula>
    </cfRule>
  </conditionalFormatting>
  <conditionalFormatting sqref="K72:K77">
    <cfRule type="expression" priority="61" dxfId="89" stopIfTrue="1">
      <formula>NOT(ISERROR(SEARCH("Y",K72)))</formula>
    </cfRule>
  </conditionalFormatting>
  <conditionalFormatting sqref="K84:K87">
    <cfRule type="expression" priority="60" dxfId="89" stopIfTrue="1">
      <formula>NOT(ISERROR(SEARCH("Y",K84)))</formula>
    </cfRule>
  </conditionalFormatting>
  <conditionalFormatting sqref="K89:K90">
    <cfRule type="expression" priority="59" dxfId="89" stopIfTrue="1">
      <formula>NOT(ISERROR(SEARCH("Y",K89)))</formula>
    </cfRule>
  </conditionalFormatting>
  <conditionalFormatting sqref="K92:K93">
    <cfRule type="expression" priority="58" dxfId="89" stopIfTrue="1">
      <formula>NOT(ISERROR(SEARCH("Y",K92)))</formula>
    </cfRule>
  </conditionalFormatting>
  <conditionalFormatting sqref="V16:V22">
    <cfRule type="containsText" priority="57" dxfId="88" operator="containsText" stopIfTrue="1" text="Y">
      <formula>NOT(ISERROR(SEARCH("Y",V16)))</formula>
    </cfRule>
  </conditionalFormatting>
  <conditionalFormatting sqref="V36">
    <cfRule type="containsText" priority="56" dxfId="88" operator="containsText" stopIfTrue="1" text="Y">
      <formula>NOT(ISERROR(SEARCH("Y",V36)))</formula>
    </cfRule>
  </conditionalFormatting>
  <conditionalFormatting sqref="V37:V43">
    <cfRule type="containsText" priority="55" dxfId="88" operator="containsText" stopIfTrue="1" text="Y">
      <formula>NOT(ISERROR(SEARCH("Y",V37)))</formula>
    </cfRule>
  </conditionalFormatting>
  <conditionalFormatting sqref="V57">
    <cfRule type="containsText" priority="54" dxfId="88" operator="containsText" stopIfTrue="1" text="Y">
      <formula>NOT(ISERROR(SEARCH("Y",V57)))</formula>
    </cfRule>
  </conditionalFormatting>
  <conditionalFormatting sqref="V58:V64">
    <cfRule type="containsText" priority="53" dxfId="88" operator="containsText" stopIfTrue="1" text="Y">
      <formula>NOT(ISERROR(SEARCH("Y",V58)))</formula>
    </cfRule>
  </conditionalFormatting>
  <conditionalFormatting sqref="V70">
    <cfRule type="containsText" priority="52" dxfId="88" operator="containsText" stopIfTrue="1" text="Y">
      <formula>NOT(ISERROR(SEARCH("Y",V70)))</formula>
    </cfRule>
  </conditionalFormatting>
  <conditionalFormatting sqref="V71:V77">
    <cfRule type="containsText" priority="51" dxfId="88" operator="containsText" stopIfTrue="1" text="Y">
      <formula>NOT(ISERROR(SEARCH("Y",V71)))</formula>
    </cfRule>
  </conditionalFormatting>
  <conditionalFormatting sqref="V79">
    <cfRule type="containsText" priority="50" dxfId="88" operator="containsText" stopIfTrue="1" text="Y">
      <formula>NOT(ISERROR(SEARCH("Y",V79)))</formula>
    </cfRule>
  </conditionalFormatting>
  <conditionalFormatting sqref="V80:V82">
    <cfRule type="containsText" priority="49" dxfId="88" operator="containsText" stopIfTrue="1" text="Y">
      <formula>NOT(ISERROR(SEARCH("Y",V80)))</formula>
    </cfRule>
  </conditionalFormatting>
  <conditionalFormatting sqref="V84">
    <cfRule type="containsText" priority="48" dxfId="88" operator="containsText" stopIfTrue="1" text="Y">
      <formula>NOT(ISERROR(SEARCH("Y",V84)))</formula>
    </cfRule>
  </conditionalFormatting>
  <conditionalFormatting sqref="V85:V87">
    <cfRule type="containsText" priority="47" dxfId="88" operator="containsText" stopIfTrue="1" text="Y">
      <formula>NOT(ISERROR(SEARCH("Y",V85)))</formula>
    </cfRule>
  </conditionalFormatting>
  <conditionalFormatting sqref="V89">
    <cfRule type="containsText" priority="46" dxfId="88" operator="containsText" stopIfTrue="1" text="Y">
      <formula>NOT(ISERROR(SEARCH("Y",V89)))</formula>
    </cfRule>
  </conditionalFormatting>
  <conditionalFormatting sqref="V90">
    <cfRule type="containsText" priority="45" dxfId="88" operator="containsText" stopIfTrue="1" text="Y">
      <formula>NOT(ISERROR(SEARCH("Y",V90)))</formula>
    </cfRule>
  </conditionalFormatting>
  <conditionalFormatting sqref="V92">
    <cfRule type="containsText" priority="44" dxfId="88" operator="containsText" stopIfTrue="1" text="Y">
      <formula>NOT(ISERROR(SEARCH("Y",V92)))</formula>
    </cfRule>
  </conditionalFormatting>
  <conditionalFormatting sqref="V93">
    <cfRule type="containsText" priority="43" dxfId="88" operator="containsText" stopIfTrue="1" text="Y">
      <formula>NOT(ISERROR(SEARCH("Y",V93)))</formula>
    </cfRule>
  </conditionalFormatting>
  <conditionalFormatting sqref="I16:I22">
    <cfRule type="containsText" priority="42" dxfId="88" operator="containsText" stopIfTrue="1" text="N">
      <formula>NOT(ISERROR(SEARCH("N",I16)))</formula>
    </cfRule>
  </conditionalFormatting>
  <conditionalFormatting sqref="I36">
    <cfRule type="containsText" priority="41" dxfId="88" operator="containsText" stopIfTrue="1" text="N">
      <formula>NOT(ISERROR(SEARCH("N",I36)))</formula>
    </cfRule>
  </conditionalFormatting>
  <conditionalFormatting sqref="I37:I43">
    <cfRule type="containsText" priority="40" dxfId="88" operator="containsText" stopIfTrue="1" text="N">
      <formula>NOT(ISERROR(SEARCH("N",I37)))</formula>
    </cfRule>
  </conditionalFormatting>
  <conditionalFormatting sqref="I57">
    <cfRule type="containsText" priority="39" dxfId="88" operator="containsText" stopIfTrue="1" text="N">
      <formula>NOT(ISERROR(SEARCH("N",I57)))</formula>
    </cfRule>
  </conditionalFormatting>
  <conditionalFormatting sqref="I58:I64">
    <cfRule type="containsText" priority="38" dxfId="88" operator="containsText" stopIfTrue="1" text="N">
      <formula>NOT(ISERROR(SEARCH("N",I58)))</formula>
    </cfRule>
  </conditionalFormatting>
  <conditionalFormatting sqref="I70">
    <cfRule type="containsText" priority="37" dxfId="88" operator="containsText" stopIfTrue="1" text="N">
      <formula>NOT(ISERROR(SEARCH("N",I70)))</formula>
    </cfRule>
  </conditionalFormatting>
  <conditionalFormatting sqref="I71:I77">
    <cfRule type="containsText" priority="36" dxfId="88" operator="containsText" stopIfTrue="1" text="N">
      <formula>NOT(ISERROR(SEARCH("N",I71)))</formula>
    </cfRule>
  </conditionalFormatting>
  <conditionalFormatting sqref="I79">
    <cfRule type="containsText" priority="35" dxfId="88" operator="containsText" stopIfTrue="1" text="N">
      <formula>NOT(ISERROR(SEARCH("N",I79)))</formula>
    </cfRule>
  </conditionalFormatting>
  <conditionalFormatting sqref="I80:I82">
    <cfRule type="containsText" priority="34" dxfId="88" operator="containsText" stopIfTrue="1" text="N">
      <formula>NOT(ISERROR(SEARCH("N",I80)))</formula>
    </cfRule>
  </conditionalFormatting>
  <conditionalFormatting sqref="I84">
    <cfRule type="containsText" priority="33" dxfId="88" operator="containsText" stopIfTrue="1" text="N">
      <formula>NOT(ISERROR(SEARCH("N",I84)))</formula>
    </cfRule>
  </conditionalFormatting>
  <conditionalFormatting sqref="I85:I87">
    <cfRule type="containsText" priority="32" dxfId="88" operator="containsText" stopIfTrue="1" text="N">
      <formula>NOT(ISERROR(SEARCH("N",I85)))</formula>
    </cfRule>
  </conditionalFormatting>
  <conditionalFormatting sqref="I89">
    <cfRule type="containsText" priority="31" dxfId="88" operator="containsText" stopIfTrue="1" text="N">
      <formula>NOT(ISERROR(SEARCH("N",I89)))</formula>
    </cfRule>
  </conditionalFormatting>
  <conditionalFormatting sqref="I90">
    <cfRule type="containsText" priority="30" dxfId="88" operator="containsText" stopIfTrue="1" text="N">
      <formula>NOT(ISERROR(SEARCH("N",I90)))</formula>
    </cfRule>
  </conditionalFormatting>
  <conditionalFormatting sqref="I92">
    <cfRule type="containsText" priority="29" dxfId="88" operator="containsText" stopIfTrue="1" text="N">
      <formula>NOT(ISERROR(SEARCH("N",I92)))</formula>
    </cfRule>
  </conditionalFormatting>
  <conditionalFormatting sqref="I93">
    <cfRule type="containsText" priority="28" dxfId="88" operator="containsText" stopIfTrue="1" text="N">
      <formula>NOT(ISERROR(SEARCH("N",I93)))</formula>
    </cfRule>
  </conditionalFormatting>
  <conditionalFormatting sqref="T16:T22">
    <cfRule type="containsText" priority="27" dxfId="88" operator="containsText" stopIfTrue="1" text="N">
      <formula>NOT(ISERROR(SEARCH("N",T16)))</formula>
    </cfRule>
  </conditionalFormatting>
  <conditionalFormatting sqref="T36">
    <cfRule type="containsText" priority="26" dxfId="88" operator="containsText" stopIfTrue="1" text="N">
      <formula>NOT(ISERROR(SEARCH("N",T36)))</formula>
    </cfRule>
  </conditionalFormatting>
  <conditionalFormatting sqref="T37:T43">
    <cfRule type="containsText" priority="25" dxfId="88" operator="containsText" stopIfTrue="1" text="N">
      <formula>NOT(ISERROR(SEARCH("N",T37)))</formula>
    </cfRule>
  </conditionalFormatting>
  <conditionalFormatting sqref="T57">
    <cfRule type="containsText" priority="24" dxfId="88" operator="containsText" stopIfTrue="1" text="N">
      <formula>NOT(ISERROR(SEARCH("N",T57)))</formula>
    </cfRule>
  </conditionalFormatting>
  <conditionalFormatting sqref="T58:T64">
    <cfRule type="containsText" priority="23" dxfId="88" operator="containsText" stopIfTrue="1" text="N">
      <formula>NOT(ISERROR(SEARCH("N",T58)))</formula>
    </cfRule>
  </conditionalFormatting>
  <conditionalFormatting sqref="T70">
    <cfRule type="containsText" priority="22" dxfId="88" operator="containsText" stopIfTrue="1" text="N">
      <formula>NOT(ISERROR(SEARCH("N",T70)))</formula>
    </cfRule>
  </conditionalFormatting>
  <conditionalFormatting sqref="T71:T77">
    <cfRule type="containsText" priority="21" dxfId="88" operator="containsText" stopIfTrue="1" text="N">
      <formula>NOT(ISERROR(SEARCH("N",T71)))</formula>
    </cfRule>
  </conditionalFormatting>
  <conditionalFormatting sqref="T79">
    <cfRule type="containsText" priority="20" dxfId="88" operator="containsText" stopIfTrue="1" text="N">
      <formula>NOT(ISERROR(SEARCH("N",T79)))</formula>
    </cfRule>
  </conditionalFormatting>
  <conditionalFormatting sqref="T80:T82">
    <cfRule type="containsText" priority="19" dxfId="88" operator="containsText" stopIfTrue="1" text="N">
      <formula>NOT(ISERROR(SEARCH("N",T80)))</formula>
    </cfRule>
  </conditionalFormatting>
  <conditionalFormatting sqref="T84">
    <cfRule type="containsText" priority="18" dxfId="88" operator="containsText" stopIfTrue="1" text="N">
      <formula>NOT(ISERROR(SEARCH("N",T84)))</formula>
    </cfRule>
  </conditionalFormatting>
  <conditionalFormatting sqref="T85:T87">
    <cfRule type="containsText" priority="17" dxfId="88" operator="containsText" stopIfTrue="1" text="N">
      <formula>NOT(ISERROR(SEARCH("N",T85)))</formula>
    </cfRule>
  </conditionalFormatting>
  <conditionalFormatting sqref="T89">
    <cfRule type="containsText" priority="16" dxfId="88" operator="containsText" stopIfTrue="1" text="N">
      <formula>NOT(ISERROR(SEARCH("N",T89)))</formula>
    </cfRule>
  </conditionalFormatting>
  <conditionalFormatting sqref="T90">
    <cfRule type="containsText" priority="15" dxfId="88" operator="containsText" stopIfTrue="1" text="N">
      <formula>NOT(ISERROR(SEARCH("N",T90)))</formula>
    </cfRule>
  </conditionalFormatting>
  <conditionalFormatting sqref="T92">
    <cfRule type="containsText" priority="14" dxfId="88" operator="containsText" stopIfTrue="1" text="N">
      <formula>NOT(ISERROR(SEARCH("N",T92)))</formula>
    </cfRule>
  </conditionalFormatting>
  <conditionalFormatting sqref="T93">
    <cfRule type="containsText" priority="13" dxfId="88" operator="containsText" stopIfTrue="1" text="N">
      <formula>NOT(ISERROR(SEARCH("N",T93)))</formula>
    </cfRule>
  </conditionalFormatting>
  <conditionalFormatting sqref="K23:K34">
    <cfRule type="expression" priority="12" dxfId="89" stopIfTrue="1">
      <formula>NOT(ISERROR(SEARCH("Y",K23)))</formula>
    </cfRule>
  </conditionalFormatting>
  <conditionalFormatting sqref="I23:I34">
    <cfRule type="containsText" priority="11" dxfId="88" operator="containsText" stopIfTrue="1" text="N">
      <formula>NOT(ISERROR(SEARCH("N",I23)))</formula>
    </cfRule>
  </conditionalFormatting>
  <conditionalFormatting sqref="V23:V34">
    <cfRule type="containsText" priority="10" dxfId="88" operator="containsText" stopIfTrue="1" text="Y">
      <formula>NOT(ISERROR(SEARCH("Y",V23)))</formula>
    </cfRule>
  </conditionalFormatting>
  <conditionalFormatting sqref="T23:T34">
    <cfRule type="containsText" priority="9" dxfId="88" operator="containsText" stopIfTrue="1" text="N">
      <formula>NOT(ISERROR(SEARCH("N",T23)))</formula>
    </cfRule>
  </conditionalFormatting>
  <conditionalFormatting sqref="T65:T68">
    <cfRule type="containsText" priority="1" dxfId="88" operator="containsText" stopIfTrue="1" text="N">
      <formula>NOT(ISERROR(SEARCH("N",T65)))</formula>
    </cfRule>
  </conditionalFormatting>
  <conditionalFormatting sqref="V44:V55">
    <cfRule type="containsText" priority="8" dxfId="88" operator="containsText" stopIfTrue="1" text="Y">
      <formula>NOT(ISERROR(SEARCH("Y",V44)))</formula>
    </cfRule>
  </conditionalFormatting>
  <conditionalFormatting sqref="T44:T55">
    <cfRule type="containsText" priority="7" dxfId="88" operator="containsText" stopIfTrue="1" text="N">
      <formula>NOT(ISERROR(SEARCH("N",T44)))</formula>
    </cfRule>
  </conditionalFormatting>
  <conditionalFormatting sqref="K44:K55">
    <cfRule type="expression" priority="6" dxfId="89" stopIfTrue="1">
      <formula>NOT(ISERROR(SEARCH("Y",K44)))</formula>
    </cfRule>
  </conditionalFormatting>
  <conditionalFormatting sqref="I44:I55">
    <cfRule type="containsText" priority="5" dxfId="88" operator="containsText" stopIfTrue="1" text="N">
      <formula>NOT(ISERROR(SEARCH("N",I44)))</formula>
    </cfRule>
  </conditionalFormatting>
  <conditionalFormatting sqref="K65:K68">
    <cfRule type="expression" priority="4" dxfId="89" stopIfTrue="1">
      <formula>NOT(ISERROR(SEARCH("Y",K65)))</formula>
    </cfRule>
  </conditionalFormatting>
  <conditionalFormatting sqref="I65:I68">
    <cfRule type="containsText" priority="3" dxfId="88" operator="containsText" stopIfTrue="1" text="N">
      <formula>NOT(ISERROR(SEARCH("N",I65)))</formula>
    </cfRule>
  </conditionalFormatting>
  <conditionalFormatting sqref="V65:V68">
    <cfRule type="containsText" priority="2" dxfId="88" operator="containsText" stopIfTrue="1" text="Y">
      <formula>NOT(ISERROR(SEARCH("Y",V65)))</formula>
    </cfRule>
  </conditionalFormatting>
  <dataValidations count="2">
    <dataValidation errorStyle="warning" type="decimal" allowBlank="1" showInputMessage="1" showErrorMessage="1" errorTitle="TTHM Input" error="Are you sure value is less than 1 ug/L (micrograms per liter) or missed sample (text value) input?" sqref="D15:G34 D36:G55 D57:G68 D70:G77 D79:G82 D84:G87 D89:G90 D92:G93">
      <formula1>1</formula1>
      <formula2>500</formula2>
    </dataValidation>
    <dataValidation errorStyle="warning" type="decimal" allowBlank="1" showInputMessage="1" showErrorMessage="1" errorTitle="HAA5 Input" error="Are you sure value is less than 1 ug/L (micrograms per liter) or missed sample (text value) input?" sqref="O15:R34 O36:R55 O57:R68 O70:R77 O79:R82 O84:R87 O89:R90 O92:R93">
      <formula1>1</formula1>
      <formula2>500</formula2>
    </dataValidation>
  </dataValidations>
  <printOptions horizontalCentered="1" verticalCentered="1"/>
  <pageMargins left="0.2" right="0.2" top="0.5" bottom="0.5" header="0.3" footer="0.3"/>
  <pageSetup fitToHeight="1" fitToWidth="1" horizontalDpi="600" verticalDpi="600" orientation="portrait" scale="76" r:id="rId4"/>
  <headerFooter>
    <oddFooter>&amp;Lvs 1.1&amp;CPrinted &amp;D&amp;R&amp;P of &amp;N</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4">
    <pageSetUpPr fitToPage="1"/>
  </sheetPr>
  <dimension ref="B3:G21"/>
  <sheetViews>
    <sheetView showGridLines="0" zoomScale="80" zoomScaleNormal="80" zoomScalePageLayoutView="0" workbookViewId="0" topLeftCell="A1">
      <selection activeCell="E8" sqref="E8"/>
    </sheetView>
  </sheetViews>
  <sheetFormatPr defaultColWidth="9.140625" defaultRowHeight="15"/>
  <cols>
    <col min="1" max="1" width="2.57421875" style="0" customWidth="1"/>
    <col min="2" max="2" width="3.8515625" style="0" customWidth="1"/>
    <col min="3" max="3" width="27.8515625" style="0" customWidth="1"/>
    <col min="4" max="4" width="40.28125" style="0" customWidth="1"/>
    <col min="5" max="5" width="49.421875" style="0" customWidth="1"/>
    <col min="6" max="6" width="42.8515625" style="0" customWidth="1"/>
    <col min="7" max="7" width="53.28125" style="0" customWidth="1"/>
  </cols>
  <sheetData>
    <row r="3" ht="26.25">
      <c r="B3" s="85" t="s">
        <v>106</v>
      </c>
    </row>
    <row r="4" ht="15.75" thickBot="1"/>
    <row r="5" spans="2:7" ht="18.75">
      <c r="B5" s="86" t="s">
        <v>50</v>
      </c>
      <c r="C5" s="87" t="s">
        <v>46</v>
      </c>
      <c r="D5" s="87" t="s">
        <v>36</v>
      </c>
      <c r="E5" s="87" t="s">
        <v>65</v>
      </c>
      <c r="F5" s="87" t="s">
        <v>44</v>
      </c>
      <c r="G5" s="88" t="s">
        <v>45</v>
      </c>
    </row>
    <row r="6" spans="2:7" ht="112.5">
      <c r="B6" s="89">
        <v>1</v>
      </c>
      <c r="C6" s="90" t="s">
        <v>31</v>
      </c>
      <c r="D6" s="91" t="s">
        <v>135</v>
      </c>
      <c r="E6" s="91" t="s">
        <v>136</v>
      </c>
      <c r="F6" s="91" t="s">
        <v>128</v>
      </c>
      <c r="G6" s="92" t="s">
        <v>129</v>
      </c>
    </row>
    <row r="7" spans="2:7" ht="112.5">
      <c r="B7" s="89">
        <v>2</v>
      </c>
      <c r="C7" s="90" t="s">
        <v>40</v>
      </c>
      <c r="D7" s="91" t="s">
        <v>137</v>
      </c>
      <c r="E7" s="91" t="s">
        <v>138</v>
      </c>
      <c r="F7" s="91" t="s">
        <v>130</v>
      </c>
      <c r="G7" s="92" t="s">
        <v>129</v>
      </c>
    </row>
    <row r="8" spans="2:7" ht="75">
      <c r="B8" s="89">
        <v>3</v>
      </c>
      <c r="C8" s="90" t="s">
        <v>25</v>
      </c>
      <c r="D8" s="91" t="s">
        <v>139</v>
      </c>
      <c r="E8" s="91" t="s">
        <v>140</v>
      </c>
      <c r="F8" s="91" t="s">
        <v>131</v>
      </c>
      <c r="G8" s="92" t="s">
        <v>112</v>
      </c>
    </row>
    <row r="9" spans="2:7" ht="56.25">
      <c r="B9" s="89">
        <v>4</v>
      </c>
      <c r="C9" s="90" t="s">
        <v>26</v>
      </c>
      <c r="D9" s="91" t="s">
        <v>141</v>
      </c>
      <c r="E9" s="91" t="s">
        <v>142</v>
      </c>
      <c r="F9" s="91" t="s">
        <v>113</v>
      </c>
      <c r="G9" s="92" t="s">
        <v>114</v>
      </c>
    </row>
    <row r="10" spans="2:7" ht="56.25">
      <c r="B10" s="89">
        <v>5</v>
      </c>
      <c r="C10" s="90" t="s">
        <v>27</v>
      </c>
      <c r="D10" s="91" t="s">
        <v>143</v>
      </c>
      <c r="E10" s="91" t="s">
        <v>144</v>
      </c>
      <c r="F10" s="91" t="s">
        <v>115</v>
      </c>
      <c r="G10" s="92" t="s">
        <v>116</v>
      </c>
    </row>
    <row r="11" spans="2:7" ht="112.5">
      <c r="B11" s="89">
        <v>6</v>
      </c>
      <c r="C11" s="90" t="s">
        <v>20</v>
      </c>
      <c r="D11" s="91" t="s">
        <v>135</v>
      </c>
      <c r="E11" s="91" t="s">
        <v>145</v>
      </c>
      <c r="F11" s="91" t="s">
        <v>146</v>
      </c>
      <c r="G11" s="93" t="s">
        <v>132</v>
      </c>
    </row>
    <row r="12" spans="2:7" ht="93.75">
      <c r="B12" s="89">
        <v>7</v>
      </c>
      <c r="C12" s="90" t="s">
        <v>21</v>
      </c>
      <c r="D12" s="91" t="s">
        <v>147</v>
      </c>
      <c r="E12" s="91" t="s">
        <v>148</v>
      </c>
      <c r="F12" s="91" t="s">
        <v>133</v>
      </c>
      <c r="G12" s="92" t="s">
        <v>117</v>
      </c>
    </row>
    <row r="13" spans="2:7" ht="75">
      <c r="B13" s="89">
        <v>8</v>
      </c>
      <c r="C13" s="90" t="s">
        <v>22</v>
      </c>
      <c r="D13" s="91" t="s">
        <v>149</v>
      </c>
      <c r="E13" s="91" t="s">
        <v>150</v>
      </c>
      <c r="F13" s="91" t="s">
        <v>134</v>
      </c>
      <c r="G13" s="92" t="s">
        <v>118</v>
      </c>
    </row>
    <row r="14" spans="2:7" ht="93.75">
      <c r="B14" s="89">
        <v>9</v>
      </c>
      <c r="C14" s="90" t="s">
        <v>23</v>
      </c>
      <c r="D14" s="91" t="s">
        <v>139</v>
      </c>
      <c r="E14" s="91" t="s">
        <v>151</v>
      </c>
      <c r="F14" s="91" t="s">
        <v>119</v>
      </c>
      <c r="G14" s="92" t="s">
        <v>120</v>
      </c>
    </row>
    <row r="15" spans="2:7" ht="93.75">
      <c r="B15" s="89">
        <v>10</v>
      </c>
      <c r="C15" s="90" t="s">
        <v>24</v>
      </c>
      <c r="D15" s="91" t="s">
        <v>143</v>
      </c>
      <c r="E15" s="91" t="s">
        <v>152</v>
      </c>
      <c r="F15" s="91" t="s">
        <v>121</v>
      </c>
      <c r="G15" s="92" t="s">
        <v>111</v>
      </c>
    </row>
    <row r="16" spans="2:7" ht="93.75">
      <c r="B16" s="89">
        <v>11</v>
      </c>
      <c r="C16" s="90" t="s">
        <v>41</v>
      </c>
      <c r="D16" s="91" t="s">
        <v>153</v>
      </c>
      <c r="E16" s="91" t="s">
        <v>154</v>
      </c>
      <c r="F16" s="91" t="s">
        <v>122</v>
      </c>
      <c r="G16" s="92" t="s">
        <v>123</v>
      </c>
    </row>
    <row r="17" spans="2:7" ht="93.75">
      <c r="B17" s="89">
        <v>12</v>
      </c>
      <c r="C17" s="90" t="s">
        <v>42</v>
      </c>
      <c r="D17" s="91" t="s">
        <v>155</v>
      </c>
      <c r="E17" s="91" t="s">
        <v>156</v>
      </c>
      <c r="F17" s="91" t="s">
        <v>124</v>
      </c>
      <c r="G17" s="92" t="s">
        <v>125</v>
      </c>
    </row>
    <row r="18" spans="2:7" ht="94.5" thickBot="1">
      <c r="B18" s="94">
        <v>13</v>
      </c>
      <c r="C18" s="95" t="s">
        <v>49</v>
      </c>
      <c r="D18" s="96" t="s">
        <v>157</v>
      </c>
      <c r="E18" s="96" t="s">
        <v>158</v>
      </c>
      <c r="F18" s="96" t="s">
        <v>126</v>
      </c>
      <c r="G18" s="97" t="s">
        <v>127</v>
      </c>
    </row>
    <row r="21" spans="3:4" ht="15">
      <c r="C21" s="40"/>
      <c r="D21" s="68"/>
    </row>
  </sheetData>
  <sheetProtection/>
  <printOptions horizontalCentered="1"/>
  <pageMargins left="0.2" right="0.2" top="0.5" bottom="0.5" header="0.3" footer="0.3"/>
  <pageSetup fitToHeight="1" fitToWidth="1" horizontalDpi="600" verticalDpi="600" orientation="portrait" scale="47" r:id="rId2"/>
  <drawing r:id="rId1"/>
</worksheet>
</file>

<file path=xl/worksheets/sheet3.xml><?xml version="1.0" encoding="utf-8"?>
<worksheet xmlns="http://schemas.openxmlformats.org/spreadsheetml/2006/main" xmlns:r="http://schemas.openxmlformats.org/officeDocument/2006/relationships">
  <sheetPr codeName="Sheet3"/>
  <dimension ref="B3:L22"/>
  <sheetViews>
    <sheetView showGridLines="0" zoomScalePageLayoutView="0" workbookViewId="0" topLeftCell="A1">
      <selection activeCell="A7" sqref="A7"/>
    </sheetView>
  </sheetViews>
  <sheetFormatPr defaultColWidth="9.140625" defaultRowHeight="15"/>
  <cols>
    <col min="2" max="2" width="13.28125" style="0" customWidth="1"/>
    <col min="3" max="3" width="23.28125" style="0" customWidth="1"/>
    <col min="4" max="4" width="40.28125" style="0" customWidth="1"/>
    <col min="5" max="5" width="43.28125" style="0" customWidth="1"/>
    <col min="6" max="6" width="39.8515625" style="0" customWidth="1"/>
    <col min="7" max="7" width="52.140625" style="0" customWidth="1"/>
    <col min="10" max="10" width="10.7109375" style="0" customWidth="1"/>
    <col min="11" max="11" width="16.7109375" style="0" customWidth="1"/>
    <col min="12" max="12" width="26.7109375" style="0" customWidth="1"/>
  </cols>
  <sheetData>
    <row r="3" spans="2:12" ht="21">
      <c r="B3" s="67" t="s">
        <v>105</v>
      </c>
      <c r="I3" s="15"/>
      <c r="J3" s="15"/>
      <c r="K3" s="15"/>
      <c r="L3" s="15"/>
    </row>
    <row r="4" spans="8:12" ht="15.75" thickBot="1">
      <c r="H4" t="s">
        <v>53</v>
      </c>
      <c r="I4" s="15"/>
      <c r="J4" s="15"/>
      <c r="K4" s="15"/>
      <c r="L4" s="15"/>
    </row>
    <row r="5" spans="2:12" ht="15.75">
      <c r="B5" s="44" t="s">
        <v>52</v>
      </c>
      <c r="C5" s="45" t="s">
        <v>46</v>
      </c>
      <c r="D5" s="46" t="s">
        <v>36</v>
      </c>
      <c r="E5" s="45" t="s">
        <v>35</v>
      </c>
      <c r="F5" s="46" t="s">
        <v>44</v>
      </c>
      <c r="G5" s="56" t="s">
        <v>45</v>
      </c>
      <c r="H5" s="57" t="s">
        <v>50</v>
      </c>
      <c r="I5" s="54" t="s">
        <v>36</v>
      </c>
      <c r="J5" s="54" t="s">
        <v>35</v>
      </c>
      <c r="K5" s="54" t="s">
        <v>44</v>
      </c>
      <c r="L5" s="55" t="s">
        <v>45</v>
      </c>
    </row>
    <row r="6" spans="2:12" ht="75">
      <c r="B6" s="47">
        <v>1</v>
      </c>
      <c r="C6" s="48" t="s">
        <v>31</v>
      </c>
      <c r="D6" s="65" t="s">
        <v>48</v>
      </c>
      <c r="E6" s="65" t="s">
        <v>74</v>
      </c>
      <c r="F6" s="65" t="s">
        <v>128</v>
      </c>
      <c r="G6" s="69" t="s">
        <v>129</v>
      </c>
      <c r="H6" s="58">
        <v>1</v>
      </c>
      <c r="I6" s="59">
        <v>14</v>
      </c>
      <c r="J6" s="59">
        <v>12</v>
      </c>
      <c r="K6" s="59">
        <v>13</v>
      </c>
      <c r="L6" s="60">
        <v>11</v>
      </c>
    </row>
    <row r="7" spans="2:12" ht="75">
      <c r="B7" s="47">
        <v>2</v>
      </c>
      <c r="C7" s="48" t="s">
        <v>40</v>
      </c>
      <c r="D7" s="65" t="s">
        <v>66</v>
      </c>
      <c r="E7" s="65" t="s">
        <v>75</v>
      </c>
      <c r="F7" s="65" t="s">
        <v>130</v>
      </c>
      <c r="G7" s="69" t="s">
        <v>129</v>
      </c>
      <c r="H7" s="58">
        <v>2</v>
      </c>
      <c r="I7" s="59">
        <v>14</v>
      </c>
      <c r="J7" s="59">
        <v>12</v>
      </c>
      <c r="K7" s="59">
        <v>14</v>
      </c>
      <c r="L7" s="60">
        <v>11</v>
      </c>
    </row>
    <row r="8" spans="2:12" ht="45">
      <c r="B8" s="47">
        <v>3</v>
      </c>
      <c r="C8" s="48" t="s">
        <v>25</v>
      </c>
      <c r="D8" s="65" t="s">
        <v>67</v>
      </c>
      <c r="E8" s="65" t="s">
        <v>76</v>
      </c>
      <c r="F8" s="65" t="s">
        <v>131</v>
      </c>
      <c r="G8" s="69" t="s">
        <v>112</v>
      </c>
      <c r="H8" s="58">
        <v>3</v>
      </c>
      <c r="I8" s="59">
        <v>14</v>
      </c>
      <c r="J8" s="59">
        <v>14</v>
      </c>
      <c r="K8" s="59">
        <v>14</v>
      </c>
      <c r="L8" s="60">
        <v>14</v>
      </c>
    </row>
    <row r="9" spans="2:12" ht="45">
      <c r="B9" s="47">
        <v>4</v>
      </c>
      <c r="C9" s="48" t="s">
        <v>26</v>
      </c>
      <c r="D9" s="65" t="s">
        <v>68</v>
      </c>
      <c r="E9" s="65" t="s">
        <v>64</v>
      </c>
      <c r="F9" s="65" t="s">
        <v>113</v>
      </c>
      <c r="G9" s="69" t="s">
        <v>114</v>
      </c>
      <c r="H9" s="58">
        <v>4</v>
      </c>
      <c r="I9" s="59">
        <v>14</v>
      </c>
      <c r="J9" s="59">
        <v>14</v>
      </c>
      <c r="K9" s="59">
        <v>14</v>
      </c>
      <c r="L9" s="60">
        <v>14</v>
      </c>
    </row>
    <row r="10" spans="2:12" ht="45">
      <c r="B10" s="47">
        <v>5</v>
      </c>
      <c r="C10" s="48" t="s">
        <v>27</v>
      </c>
      <c r="D10" s="65" t="s">
        <v>69</v>
      </c>
      <c r="E10" s="65" t="s">
        <v>63</v>
      </c>
      <c r="F10" s="65" t="s">
        <v>115</v>
      </c>
      <c r="G10" s="69" t="s">
        <v>116</v>
      </c>
      <c r="H10" s="58">
        <v>5</v>
      </c>
      <c r="I10" s="59">
        <v>14</v>
      </c>
      <c r="J10" s="59">
        <v>14</v>
      </c>
      <c r="K10" s="59">
        <v>14</v>
      </c>
      <c r="L10" s="60">
        <v>14</v>
      </c>
    </row>
    <row r="11" spans="2:12" ht="75">
      <c r="B11" s="47">
        <v>6</v>
      </c>
      <c r="C11" s="48" t="s">
        <v>20</v>
      </c>
      <c r="D11" s="65" t="s">
        <v>48</v>
      </c>
      <c r="E11" s="65" t="s">
        <v>62</v>
      </c>
      <c r="F11" s="65" t="s">
        <v>56</v>
      </c>
      <c r="G11" s="71" t="s">
        <v>132</v>
      </c>
      <c r="H11" s="58">
        <v>6</v>
      </c>
      <c r="I11" s="59">
        <v>14</v>
      </c>
      <c r="J11" s="59">
        <v>13</v>
      </c>
      <c r="K11" s="59">
        <v>13</v>
      </c>
      <c r="L11" s="60">
        <v>11</v>
      </c>
    </row>
    <row r="12" spans="2:12" ht="60">
      <c r="B12" s="47">
        <v>7</v>
      </c>
      <c r="C12" s="48" t="s">
        <v>21</v>
      </c>
      <c r="D12" s="65" t="s">
        <v>51</v>
      </c>
      <c r="E12" s="65" t="s">
        <v>77</v>
      </c>
      <c r="F12" s="65" t="s">
        <v>133</v>
      </c>
      <c r="G12" s="69" t="s">
        <v>117</v>
      </c>
      <c r="H12" s="58">
        <v>7</v>
      </c>
      <c r="I12" s="59">
        <v>14</v>
      </c>
      <c r="J12" s="59">
        <v>12</v>
      </c>
      <c r="K12" s="59">
        <v>13</v>
      </c>
      <c r="L12" s="60">
        <v>12</v>
      </c>
    </row>
    <row r="13" spans="2:12" ht="60">
      <c r="B13" s="47">
        <v>8</v>
      </c>
      <c r="C13" s="48" t="s">
        <v>22</v>
      </c>
      <c r="D13" s="65" t="s">
        <v>70</v>
      </c>
      <c r="E13" s="65" t="s">
        <v>78</v>
      </c>
      <c r="F13" s="65" t="s">
        <v>134</v>
      </c>
      <c r="G13" s="69" t="s">
        <v>118</v>
      </c>
      <c r="H13" s="58">
        <v>8</v>
      </c>
      <c r="I13" s="59">
        <v>14</v>
      </c>
      <c r="J13" s="59">
        <v>14</v>
      </c>
      <c r="K13" s="59">
        <v>14</v>
      </c>
      <c r="L13" s="60">
        <v>12</v>
      </c>
    </row>
    <row r="14" spans="2:12" ht="60">
      <c r="B14" s="47">
        <v>9</v>
      </c>
      <c r="C14" s="48" t="s">
        <v>23</v>
      </c>
      <c r="D14" s="65" t="s">
        <v>67</v>
      </c>
      <c r="E14" s="65" t="s">
        <v>61</v>
      </c>
      <c r="F14" s="65" t="s">
        <v>119</v>
      </c>
      <c r="G14" s="69" t="s">
        <v>120</v>
      </c>
      <c r="H14" s="58">
        <v>9</v>
      </c>
      <c r="I14" s="59">
        <v>14</v>
      </c>
      <c r="J14" s="59">
        <v>14</v>
      </c>
      <c r="K14" s="59">
        <v>13</v>
      </c>
      <c r="L14" s="60">
        <v>12</v>
      </c>
    </row>
    <row r="15" spans="2:12" ht="60">
      <c r="B15" s="47">
        <v>10</v>
      </c>
      <c r="C15" s="48" t="s">
        <v>24</v>
      </c>
      <c r="D15" s="65" t="s">
        <v>69</v>
      </c>
      <c r="E15" s="65" t="s">
        <v>60</v>
      </c>
      <c r="F15" s="65" t="s">
        <v>121</v>
      </c>
      <c r="G15" s="69" t="s">
        <v>111</v>
      </c>
      <c r="H15" s="58">
        <v>10</v>
      </c>
      <c r="I15" s="59">
        <v>14</v>
      </c>
      <c r="J15" s="59">
        <v>14</v>
      </c>
      <c r="K15" s="59">
        <v>13</v>
      </c>
      <c r="L15" s="60">
        <v>12</v>
      </c>
    </row>
    <row r="16" spans="2:12" ht="60">
      <c r="B16" s="47">
        <v>11</v>
      </c>
      <c r="C16" s="48" t="s">
        <v>41</v>
      </c>
      <c r="D16" s="65" t="s">
        <v>71</v>
      </c>
      <c r="E16" s="65" t="s">
        <v>59</v>
      </c>
      <c r="F16" s="65" t="s">
        <v>122</v>
      </c>
      <c r="G16" s="69" t="s">
        <v>123</v>
      </c>
      <c r="H16" s="58">
        <v>11</v>
      </c>
      <c r="I16" s="59">
        <v>14</v>
      </c>
      <c r="J16" s="59">
        <v>14</v>
      </c>
      <c r="K16" s="59">
        <v>13</v>
      </c>
      <c r="L16" s="60">
        <v>12</v>
      </c>
    </row>
    <row r="17" spans="2:12" ht="60">
      <c r="B17" s="47">
        <v>12</v>
      </c>
      <c r="C17" s="48" t="s">
        <v>42</v>
      </c>
      <c r="D17" s="65" t="s">
        <v>73</v>
      </c>
      <c r="E17" s="65" t="s">
        <v>58</v>
      </c>
      <c r="F17" s="65" t="s">
        <v>124</v>
      </c>
      <c r="G17" s="69" t="s">
        <v>125</v>
      </c>
      <c r="H17" s="58">
        <v>12</v>
      </c>
      <c r="I17" s="59">
        <v>14</v>
      </c>
      <c r="J17" s="59">
        <v>14</v>
      </c>
      <c r="K17" s="59">
        <v>13</v>
      </c>
      <c r="L17" s="60">
        <v>12</v>
      </c>
    </row>
    <row r="18" spans="2:12" ht="60.75" thickBot="1">
      <c r="B18" s="49">
        <v>13</v>
      </c>
      <c r="C18" s="50" t="s">
        <v>49</v>
      </c>
      <c r="D18" s="66" t="s">
        <v>72</v>
      </c>
      <c r="E18" s="66" t="s">
        <v>57</v>
      </c>
      <c r="F18" s="66" t="s">
        <v>126</v>
      </c>
      <c r="G18" s="70" t="s">
        <v>127</v>
      </c>
      <c r="H18" s="61">
        <v>13</v>
      </c>
      <c r="I18" s="62">
        <v>14</v>
      </c>
      <c r="J18" s="62">
        <v>14</v>
      </c>
      <c r="K18" s="62">
        <v>13</v>
      </c>
      <c r="L18" s="63">
        <v>12</v>
      </c>
    </row>
    <row r="19" spans="9:12" ht="15">
      <c r="I19" s="15"/>
      <c r="J19" s="15"/>
      <c r="K19" s="15"/>
      <c r="L19" s="15"/>
    </row>
    <row r="20" spans="9:12" ht="15">
      <c r="I20" s="40" t="s">
        <v>54</v>
      </c>
      <c r="J20" s="64">
        <f>IF(FreqSelect=3,VLOOKUP(PopSelect,H6:L18,FreqSelect+2),VLOOKUP(PopSelect,H6:L18,FreqSelect+1))</f>
        <v>14</v>
      </c>
      <c r="K20" s="15"/>
      <c r="L20" s="15"/>
    </row>
    <row r="21" spans="3:12" ht="15">
      <c r="C21" s="40" t="s">
        <v>55</v>
      </c>
      <c r="D21" s="98" t="str">
        <f>IF(FreqSelect=3,VLOOKUP(PopSelect,B6:G18,FreqSelect+3),VLOOKUP(PopSelect,B6:G18,FreqSelect+2))</f>
        <v>Quarterly: 12 dual sample sets</v>
      </c>
      <c r="I21" s="15"/>
      <c r="J21" s="15"/>
      <c r="K21" s="15"/>
      <c r="L21" s="15"/>
    </row>
    <row r="22" spans="9:12" ht="15">
      <c r="I22" s="15"/>
      <c r="J22" s="15"/>
      <c r="K22" s="15"/>
      <c r="L22" s="15"/>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2">
    <pageSetUpPr fitToPage="1"/>
  </sheetPr>
  <dimension ref="B1:U30"/>
  <sheetViews>
    <sheetView zoomScalePageLayoutView="0" workbookViewId="0" topLeftCell="A1">
      <selection activeCell="C24" sqref="C24"/>
    </sheetView>
  </sheetViews>
  <sheetFormatPr defaultColWidth="9.140625" defaultRowHeight="15"/>
  <cols>
    <col min="3" max="3" width="26.7109375" style="0" customWidth="1"/>
    <col min="4" max="5" width="9.140625" style="15" customWidth="1"/>
    <col min="6" max="6" width="14.8515625" style="15" customWidth="1"/>
    <col min="7" max="8" width="9.140625" style="15" customWidth="1"/>
    <col min="10" max="10" width="22.8515625" style="0" customWidth="1"/>
    <col min="11" max="11" width="31.140625" style="0" customWidth="1"/>
    <col min="12" max="12" width="32.00390625" style="0" customWidth="1"/>
    <col min="13" max="13" width="29.7109375" style="0" customWidth="1"/>
    <col min="14" max="14" width="33.28125" style="0" customWidth="1"/>
    <col min="16" max="16" width="7.421875" style="15" customWidth="1"/>
    <col min="17" max="17" width="7.57421875" style="15" customWidth="1"/>
    <col min="18" max="18" width="15.28125" style="15" customWidth="1"/>
    <col min="19" max="19" width="25.7109375" style="15" customWidth="1"/>
  </cols>
  <sheetData>
    <row r="1" spans="4:7" ht="15">
      <c r="D1" s="15" t="s">
        <v>36</v>
      </c>
      <c r="E1" s="15" t="s">
        <v>36</v>
      </c>
      <c r="F1" s="15" t="s">
        <v>37</v>
      </c>
      <c r="G1" s="15" t="s">
        <v>35</v>
      </c>
    </row>
    <row r="2" spans="4:7" ht="15">
      <c r="D2" s="15" t="s">
        <v>28</v>
      </c>
      <c r="E2" s="15" t="s">
        <v>43</v>
      </c>
      <c r="F2" s="15" t="s">
        <v>28</v>
      </c>
      <c r="G2" s="15" t="s">
        <v>43</v>
      </c>
    </row>
    <row r="3" spans="2:6" ht="15">
      <c r="B3">
        <v>1</v>
      </c>
      <c r="C3" t="s">
        <v>31</v>
      </c>
      <c r="E3" s="15">
        <v>2</v>
      </c>
      <c r="F3" s="15">
        <v>2</v>
      </c>
    </row>
    <row r="4" spans="2:6" ht="15">
      <c r="B4">
        <v>2</v>
      </c>
      <c r="C4" t="s">
        <v>40</v>
      </c>
      <c r="E4" s="15">
        <v>2</v>
      </c>
      <c r="F4" s="15">
        <v>2</v>
      </c>
    </row>
    <row r="5" spans="2:4" ht="15">
      <c r="B5">
        <v>3</v>
      </c>
      <c r="C5" t="s">
        <v>25</v>
      </c>
      <c r="D5" s="15">
        <v>4</v>
      </c>
    </row>
    <row r="6" spans="2:4" ht="15">
      <c r="B6">
        <v>4</v>
      </c>
      <c r="C6" t="s">
        <v>26</v>
      </c>
      <c r="D6" s="15">
        <v>6</v>
      </c>
    </row>
    <row r="7" spans="2:4" ht="15">
      <c r="B7">
        <v>5</v>
      </c>
      <c r="C7" t="s">
        <v>27</v>
      </c>
      <c r="D7" s="15">
        <v>8</v>
      </c>
    </row>
    <row r="8" spans="2:5" ht="15">
      <c r="B8">
        <v>6</v>
      </c>
      <c r="C8" t="s">
        <v>20</v>
      </c>
      <c r="E8" s="15">
        <v>2</v>
      </c>
    </row>
    <row r="9" spans="2:4" ht="15">
      <c r="B9">
        <v>7</v>
      </c>
      <c r="C9" t="s">
        <v>21</v>
      </c>
      <c r="D9" s="15">
        <v>2</v>
      </c>
    </row>
    <row r="10" spans="2:4" ht="15">
      <c r="B10">
        <v>8</v>
      </c>
      <c r="C10" t="s">
        <v>22</v>
      </c>
      <c r="D10" s="15">
        <v>2</v>
      </c>
    </row>
    <row r="11" spans="2:4" ht="15">
      <c r="B11">
        <v>9</v>
      </c>
      <c r="C11" t="s">
        <v>23</v>
      </c>
      <c r="D11" s="15">
        <v>4</v>
      </c>
    </row>
    <row r="12" spans="2:4" ht="15">
      <c r="B12">
        <v>10</v>
      </c>
      <c r="C12" t="s">
        <v>24</v>
      </c>
      <c r="D12" s="15">
        <v>8</v>
      </c>
    </row>
    <row r="13" spans="2:4" ht="15">
      <c r="B13">
        <v>11</v>
      </c>
      <c r="C13" t="s">
        <v>41</v>
      </c>
      <c r="D13" s="15">
        <v>12</v>
      </c>
    </row>
    <row r="14" spans="2:4" ht="15">
      <c r="B14">
        <v>12</v>
      </c>
      <c r="C14" t="s">
        <v>42</v>
      </c>
      <c r="D14" s="15">
        <v>16</v>
      </c>
    </row>
    <row r="15" spans="2:4" ht="15">
      <c r="B15">
        <v>13</v>
      </c>
      <c r="C15" t="s">
        <v>49</v>
      </c>
      <c r="D15" s="15">
        <v>20</v>
      </c>
    </row>
    <row r="17" spans="4:6" ht="15">
      <c r="D17" s="40" t="s">
        <v>38</v>
      </c>
      <c r="E17" s="41">
        <v>11</v>
      </c>
      <c r="F17" s="42" t="str">
        <f>VLOOKUP(E17,B3:C15,2)</f>
        <v>250,000 - 999,999 SW</v>
      </c>
    </row>
    <row r="18" spans="4:5" ht="15">
      <c r="D18" s="15" t="s">
        <v>29</v>
      </c>
      <c r="E18" s="15">
        <f>VLOOKUP(E17,B3:D15,3)</f>
        <v>12</v>
      </c>
    </row>
    <row r="19" spans="4:7" ht="15">
      <c r="D19" s="40" t="s">
        <v>39</v>
      </c>
      <c r="E19" s="41">
        <v>1</v>
      </c>
      <c r="F19" s="42" t="str">
        <f>IF(E19=1,C22,IF(E19=2,C21,C24))</f>
        <v>Reduced</v>
      </c>
      <c r="G19" s="42" t="str">
        <f>IF(AND(E17=1,E19=3),"quarterly",IF(AND(E17=1,E19=1),"triannually",IF(AND(E17=2,E19=3),"quarterly",IF(AND(E17=2,E19=1),"triannually",IF(AND(E17=6,E19=3),"quarterly",IF(AND(E17&gt;=3,E17&lt;&gt;6,E19=2),"per quarter","taken annually"))))))</f>
        <v>taken annually</v>
      </c>
    </row>
    <row r="21" spans="2:3" ht="15">
      <c r="B21">
        <v>1</v>
      </c>
      <c r="C21" t="s">
        <v>36</v>
      </c>
    </row>
    <row r="22" spans="2:3" ht="15">
      <c r="B22">
        <v>2</v>
      </c>
      <c r="C22" t="s">
        <v>35</v>
      </c>
    </row>
    <row r="23" spans="2:4" ht="15">
      <c r="B23">
        <v>3</v>
      </c>
      <c r="C23" t="s">
        <v>80</v>
      </c>
      <c r="D23" t="s">
        <v>44</v>
      </c>
    </row>
    <row r="24" spans="2:4" ht="15">
      <c r="B24">
        <v>4</v>
      </c>
      <c r="C24" t="s">
        <v>80</v>
      </c>
      <c r="D24" t="s">
        <v>47</v>
      </c>
    </row>
    <row r="30" spans="20:21" ht="15">
      <c r="T30" s="52"/>
      <c r="U30" s="52"/>
    </row>
  </sheetData>
  <sheetProtection sheet="1"/>
  <printOptions horizontalCentered="1"/>
  <pageMargins left="0.7" right="0.7" top="0.75" bottom="0.75" header="0.3" footer="0.3"/>
  <pageSetup fitToHeight="1" fitToWidth="1" horizontalDpi="600" verticalDpi="600" orientation="landscape"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Public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Full Name</dc:creator>
  <cp:keywords/>
  <dc:description/>
  <cp:lastModifiedBy>Janice Thomas</cp:lastModifiedBy>
  <cp:lastPrinted>2012-05-30T18:09:30Z</cp:lastPrinted>
  <dcterms:created xsi:type="dcterms:W3CDTF">2011-01-28T16:34:01Z</dcterms:created>
  <dcterms:modified xsi:type="dcterms:W3CDTF">2012-12-02T23:12:14Z</dcterms:modified>
  <cp:category/>
  <cp:version/>
  <cp:contentType/>
  <cp:contentStatus/>
</cp:coreProperties>
</file>